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Karl.I5K\Catholic\KC\State\2024-2025\XS\Star-Tracker-Utah-(RGD-Chuck-Davlin)\"/>
    </mc:Choice>
  </mc:AlternateContent>
  <xr:revisionPtr revIDLastSave="0" documentId="8_{FA5CBEFE-4FDF-4B87-BC30-2328FB9324BB}" xr6:coauthVersionLast="47" xr6:coauthVersionMax="47" xr10:uidLastSave="{00000000-0000-0000-0000-000000000000}"/>
  <bookViews>
    <workbookView xWindow="-120" yWindow="-120" windowWidth="20730" windowHeight="11160" tabRatio="710" xr2:uid="{00000000-000D-0000-FFFF-FFFF00000000}"/>
  </bookViews>
  <sheets>
    <sheet name="Council Numbers by District" sheetId="30" r:id="rId1"/>
    <sheet name="District Leaderboard" sheetId="41" r:id="rId2"/>
    <sheet name="District Leaderboard Formula" sheetId="42" state="hidden" r:id="rId3"/>
  </sheets>
  <definedNames>
    <definedName name="_xlnm._FilterDatabase" localSheetId="0" hidden="1">'Council Numbers by District'!$A$1:$AA$47</definedName>
    <definedName name="_xlnm.Print_Area" localSheetId="0">'Council Numbers by District'!$A$1:$AA$47</definedName>
    <definedName name="_xlnm.Print_Titles" localSheetId="0">'Council Numbers by District'!$1:$3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41" i="30" l="1"/>
  <c r="V41" i="30"/>
  <c r="U41" i="30"/>
  <c r="T41" i="30"/>
  <c r="O42" i="30"/>
  <c r="K42" i="30"/>
  <c r="D14" i="42"/>
  <c r="E14" i="42"/>
  <c r="F14" i="42"/>
  <c r="G14" i="42" s="1"/>
  <c r="H14" i="42" l="1"/>
  <c r="D13" i="42" l="1"/>
  <c r="E13" i="42"/>
  <c r="F13" i="42"/>
  <c r="G13" i="42" s="1"/>
  <c r="D3" i="42"/>
  <c r="D9" i="42"/>
  <c r="D4" i="42"/>
  <c r="D10" i="42"/>
  <c r="D5" i="42"/>
  <c r="D11" i="42"/>
  <c r="D6" i="42"/>
  <c r="D12" i="42"/>
  <c r="D7" i="42"/>
  <c r="D2" i="42"/>
  <c r="D8" i="42"/>
  <c r="F3" i="42"/>
  <c r="G3" i="42" s="1"/>
  <c r="F9" i="42"/>
  <c r="G9" i="42" s="1"/>
  <c r="E4" i="42"/>
  <c r="E10" i="42"/>
  <c r="F4" i="42"/>
  <c r="G4" i="42" s="1"/>
  <c r="F10" i="42"/>
  <c r="G10" i="42" s="1"/>
  <c r="E5" i="42"/>
  <c r="E11" i="42"/>
  <c r="F5" i="42"/>
  <c r="G5" i="42" s="1"/>
  <c r="F11" i="42"/>
  <c r="G11" i="42" s="1"/>
  <c r="E6" i="42"/>
  <c r="E12" i="42"/>
  <c r="F6" i="42"/>
  <c r="G6" i="42" s="1"/>
  <c r="F12" i="42"/>
  <c r="G12" i="42" s="1"/>
  <c r="E7" i="42"/>
  <c r="E2" i="42"/>
  <c r="F7" i="42"/>
  <c r="G7" i="42" s="1"/>
  <c r="F2" i="42"/>
  <c r="G2" i="42" s="1"/>
  <c r="E8" i="42"/>
  <c r="F8" i="42"/>
  <c r="G8" i="42" s="1"/>
  <c r="E3" i="42"/>
  <c r="E9" i="42"/>
  <c r="H9" i="42" l="1"/>
  <c r="H10" i="42"/>
  <c r="H6" i="42"/>
  <c r="H2" i="42"/>
  <c r="H3" i="42"/>
  <c r="H13" i="42"/>
  <c r="H4" i="42"/>
  <c r="H11" i="42"/>
  <c r="H7" i="42"/>
  <c r="H8" i="42"/>
  <c r="H5" i="42"/>
  <c r="H12" i="42"/>
</calcChain>
</file>

<file path=xl/sharedStrings.xml><?xml version="1.0" encoding="utf-8"?>
<sst xmlns="http://schemas.openxmlformats.org/spreadsheetml/2006/main" count="646" uniqueCount="172">
  <si>
    <t>#1728</t>
  </si>
  <si>
    <t>#365</t>
  </si>
  <si>
    <t>#185</t>
  </si>
  <si>
    <t>#SP7</t>
  </si>
  <si>
    <t>District</t>
  </si>
  <si>
    <t>New
Member
%</t>
  </si>
  <si>
    <t>Council
City</t>
  </si>
  <si>
    <r>
      <t xml:space="preserve">Member
Quota
</t>
    </r>
    <r>
      <rPr>
        <b/>
        <sz val="10"/>
        <rFont val="Arial"/>
        <family val="2"/>
      </rPr>
      <t>(McGivney Award)</t>
    </r>
  </si>
  <si>
    <t>Form 365</t>
  </si>
  <si>
    <t>Form 1728</t>
  </si>
  <si>
    <t>Form SP7</t>
  </si>
  <si>
    <t>Form 185</t>
  </si>
  <si>
    <t>Total Quota</t>
  </si>
  <si>
    <t>Intake</t>
  </si>
  <si>
    <t>Membership</t>
  </si>
  <si>
    <t>Supreme COH Goals</t>
  </si>
  <si>
    <t xml:space="preserve">Membership as of 7/1 </t>
  </si>
  <si>
    <t>State</t>
  </si>
  <si>
    <t>GK</t>
  </si>
  <si>
    <t>PD</t>
  </si>
  <si>
    <t>CD</t>
  </si>
  <si>
    <t>FD</t>
  </si>
  <si>
    <t>Safe Environment
Praesidium's Armatus®</t>
  </si>
  <si>
    <t>Grand Knight (501)</t>
  </si>
  <si>
    <t>Program Director (511)</t>
  </si>
  <si>
    <t>Community Director (514)</t>
  </si>
  <si>
    <t>Family Director (519)</t>
  </si>
  <si>
    <t>No Record</t>
  </si>
  <si>
    <t>YES</t>
  </si>
  <si>
    <t xml:space="preserve"> Councils</t>
  </si>
  <si>
    <t>NCD YTD</t>
  </si>
  <si>
    <t>Roundtable YTD</t>
  </si>
  <si>
    <t>Rank</t>
  </si>
  <si>
    <t xml:space="preserve">District 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</si>
  <si>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</si>
  <si>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</si>
  <si>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</si>
  <si>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</si>
  <si>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</si>
  <si>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</si>
  <si>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</si>
  <si>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</si>
  <si>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</si>
  <si>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</si>
  <si>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</si>
  <si>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Total</t>
  </si>
  <si>
    <t>Compliant</t>
  </si>
  <si>
    <t>X</t>
  </si>
  <si>
    <r>
      <t xml:space="preserve">Annual
Survey of
Fraternal
Activity
</t>
    </r>
    <r>
      <rPr>
        <b/>
        <sz val="10"/>
        <rFont val="Arial"/>
        <family val="2"/>
      </rPr>
      <t>Due 1/31</t>
    </r>
  </si>
  <si>
    <r>
      <t xml:space="preserve">Columbian
Award
</t>
    </r>
    <r>
      <rPr>
        <b/>
        <sz val="10"/>
        <rFont val="Arial"/>
        <family val="2"/>
      </rPr>
      <t>Due 6/30</t>
    </r>
  </si>
  <si>
    <t>N</t>
  </si>
  <si>
    <t>Denied</t>
  </si>
  <si>
    <t>B</t>
  </si>
  <si>
    <t>Not received</t>
  </si>
  <si>
    <t>Y</t>
  </si>
  <si>
    <t>Approved</t>
  </si>
  <si>
    <t>Pending</t>
  </si>
  <si>
    <r>
      <t xml:space="preserve">Officers
Chosen
Report
</t>
    </r>
    <r>
      <rPr>
        <b/>
        <sz val="10"/>
        <rFont val="Arial"/>
        <family val="2"/>
      </rPr>
      <t>Due 7/1</t>
    </r>
  </si>
  <si>
    <t>Total Quotas</t>
  </si>
  <si>
    <t>DD Quota</t>
  </si>
  <si>
    <t>DD Quota % Achieved</t>
  </si>
  <si>
    <t>12th</t>
  </si>
  <si>
    <t>Membership Gain</t>
  </si>
  <si>
    <t>Membership Loss</t>
  </si>
  <si>
    <t>Membership Net</t>
  </si>
  <si>
    <t>Loss</t>
  </si>
  <si>
    <t>Net</t>
  </si>
  <si>
    <r>
      <t xml:space="preserve">Program
Personnel
Report
</t>
    </r>
    <r>
      <rPr>
        <b/>
        <sz val="10"/>
        <rFont val="Arial"/>
        <family val="2"/>
      </rPr>
      <t>Due 7/1</t>
    </r>
  </si>
  <si>
    <t>Star Council Requirements</t>
  </si>
  <si>
    <t>Final Council Compliance</t>
  </si>
  <si>
    <t>Council Status</t>
  </si>
  <si>
    <r>
      <t xml:space="preserve">District Deputy Semiannual Report </t>
    </r>
    <r>
      <rPr>
        <b/>
        <sz val="10"/>
        <rFont val="Arial"/>
        <family val="2"/>
      </rPr>
      <t>Due 9/15</t>
    </r>
  </si>
  <si>
    <t>#944</t>
  </si>
  <si>
    <t>Form 944</t>
  </si>
  <si>
    <t>Language</t>
  </si>
  <si>
    <t>Council Report</t>
  </si>
  <si>
    <t>13th</t>
  </si>
  <si>
    <t>Compliant Councils</t>
  </si>
  <si>
    <t xml:space="preserve">Council is Safe Environment compliant - Final </t>
  </si>
  <si>
    <t>Not Compliant</t>
  </si>
  <si>
    <t>Council is not Safe Environment compliant</t>
  </si>
  <si>
    <t>Council is pending Safe Environment compliance</t>
  </si>
  <si>
    <t>S</t>
  </si>
  <si>
    <t>Spanish council</t>
  </si>
  <si>
    <t>F</t>
  </si>
  <si>
    <t>French council</t>
  </si>
  <si>
    <t>No report received this FY</t>
  </si>
  <si>
    <t>Suspended council</t>
  </si>
  <si>
    <t>Star Council requirements</t>
  </si>
  <si>
    <t xml:space="preserve">Form fulfilled </t>
  </si>
  <si>
    <t>No</t>
  </si>
  <si>
    <t>Role is not compliant for Safe Environment</t>
  </si>
  <si>
    <t xml:space="preserve">Role is not filled or not on record for Safe Environment </t>
  </si>
  <si>
    <t xml:space="preserve">Role is compliant for Safe Environment </t>
  </si>
  <si>
    <t>District Deputy</t>
  </si>
  <si>
    <t>Utah</t>
  </si>
  <si>
    <t>State/District</t>
  </si>
  <si>
    <t>FBE*</t>
  </si>
  <si>
    <t>Councils 99 members or less - 10 required participants / 100+ members - 14 required participants</t>
  </si>
  <si>
    <t>Fraternal Benefit Event (FBE)* Due 6/30</t>
  </si>
  <si>
    <r>
      <t xml:space="preserve">Minimum </t>
    </r>
    <r>
      <rPr>
        <b/>
        <u/>
        <sz val="11"/>
        <rFont val="Arial"/>
        <family val="2"/>
      </rPr>
      <t>2 Events</t>
    </r>
    <r>
      <rPr>
        <b/>
        <sz val="11"/>
        <rFont val="Arial"/>
        <family val="2"/>
      </rPr>
      <t xml:space="preserve"> Per Council</t>
    </r>
  </si>
  <si>
    <t>Total Participants (see below*)</t>
  </si>
  <si>
    <t>Holy Hours</t>
  </si>
  <si>
    <r>
      <t>Semiannual Council Audit</t>
    </r>
    <r>
      <rPr>
        <b/>
        <i/>
        <sz val="12"/>
        <color theme="1"/>
        <rFont val="Arial"/>
        <family val="2"/>
      </rPr>
      <t xml:space="preserve"> </t>
    </r>
    <r>
      <rPr>
        <b/>
        <sz val="10"/>
        <color theme="0" tint="-0.499984740745262"/>
        <rFont val="Arial"/>
        <family val="2"/>
      </rPr>
      <t>Councils Current on Reporting</t>
    </r>
    <r>
      <rPr>
        <b/>
        <sz val="12"/>
        <rFont val="Arial"/>
        <family val="2"/>
      </rPr>
      <t xml:space="preserve"> </t>
    </r>
    <r>
      <rPr>
        <b/>
        <sz val="10"/>
        <rFont val="Arial"/>
        <family val="2"/>
      </rPr>
      <t>Due 8/15</t>
    </r>
  </si>
  <si>
    <t>#1295-1</t>
  </si>
  <si>
    <t>Form 1295-1</t>
  </si>
  <si>
    <r>
      <t>Semiannual Council Audit</t>
    </r>
    <r>
      <rPr>
        <b/>
        <i/>
        <sz val="12"/>
        <color theme="1"/>
        <rFont val="Arial"/>
        <family val="2"/>
      </rPr>
      <t xml:space="preserve"> </t>
    </r>
    <r>
      <rPr>
        <b/>
        <sz val="10"/>
        <color theme="0" tint="-0.499984740745262"/>
        <rFont val="Arial"/>
        <family val="2"/>
      </rPr>
      <t>Councils Current on Reporting</t>
    </r>
    <r>
      <rPr>
        <b/>
        <sz val="12"/>
        <rFont val="Arial"/>
        <family val="2"/>
      </rPr>
      <t xml:space="preserve"> </t>
    </r>
    <r>
      <rPr>
        <b/>
        <sz val="10"/>
        <rFont val="Arial"/>
        <family val="2"/>
      </rPr>
      <t>Due 2/15</t>
    </r>
  </si>
  <si>
    <t>#1295-2</t>
  </si>
  <si>
    <t>Form 1295-2</t>
  </si>
  <si>
    <t>A</t>
  </si>
  <si>
    <t>E</t>
  </si>
  <si>
    <t>Utah1</t>
  </si>
  <si>
    <t>George Muggee</t>
  </si>
  <si>
    <t>Ogden</t>
  </si>
  <si>
    <t>Yes</t>
  </si>
  <si>
    <t/>
  </si>
  <si>
    <t>Logan</t>
  </si>
  <si>
    <t>Utah2</t>
  </si>
  <si>
    <t>Joseph A Nesi</t>
  </si>
  <si>
    <t>Salt Lake City</t>
  </si>
  <si>
    <t>Bountiful</t>
  </si>
  <si>
    <t>Utah3</t>
  </si>
  <si>
    <t>Alejandro Reynoso</t>
  </si>
  <si>
    <t>Sandy</t>
  </si>
  <si>
    <t>Midvale</t>
  </si>
  <si>
    <t>Utah4</t>
  </si>
  <si>
    <t>Mr Jonathan N Gauchay</t>
  </si>
  <si>
    <t>Provo</t>
  </si>
  <si>
    <t>American Fork</t>
  </si>
  <si>
    <t>Payson</t>
  </si>
  <si>
    <t>Utah5</t>
  </si>
  <si>
    <t>Robert Diaz</t>
  </si>
  <si>
    <t>West Jordan</t>
  </si>
  <si>
    <t>Draper</t>
  </si>
  <si>
    <t>Riverton</t>
  </si>
  <si>
    <t>Utah6</t>
  </si>
  <si>
    <t>Timothy L Soran Jr</t>
  </si>
  <si>
    <t>Kearns</t>
  </si>
  <si>
    <t>Holladay</t>
  </si>
  <si>
    <t>Utah7</t>
  </si>
  <si>
    <t>Robert E Masse Jr</t>
  </si>
  <si>
    <t>St George</t>
  </si>
  <si>
    <t>Cedar City</t>
  </si>
  <si>
    <t>Utah8</t>
  </si>
  <si>
    <t>Barry B Stine</t>
  </si>
  <si>
    <t>Tooele</t>
  </si>
  <si>
    <t>Magna</t>
  </si>
  <si>
    <t>Copperton</t>
  </si>
  <si>
    <t>Utah9</t>
  </si>
  <si>
    <t>Stacey A Yeager</t>
  </si>
  <si>
    <t>Layton</t>
  </si>
  <si>
    <t>South Ogden</t>
  </si>
  <si>
    <t>Hill Air Force Base</t>
  </si>
  <si>
    <t>Utah10</t>
  </si>
  <si>
    <t>Richard L Green</t>
  </si>
  <si>
    <t>Utah11</t>
  </si>
  <si>
    <t>Thomas V Demars Jr</t>
  </si>
  <si>
    <t>Park City</t>
  </si>
  <si>
    <t>Vernal</t>
  </si>
  <si>
    <t>Utah12</t>
  </si>
  <si>
    <t>William A Mundy</t>
  </si>
  <si>
    <t>Helper</t>
  </si>
  <si>
    <t>Price</t>
  </si>
  <si>
    <t>Utah13</t>
  </si>
  <si>
    <t>Mr Marco Gonzalez</t>
  </si>
  <si>
    <t>Brigham City</t>
  </si>
  <si>
    <t>West Valley City</t>
  </si>
  <si>
    <t>TOTAL = 34</t>
  </si>
  <si>
    <t>Councils with No One Recorded</t>
  </si>
  <si>
    <t xml:space="preserve">Membership INACTIVE Councils </t>
  </si>
  <si>
    <t>STAR Council Goal</t>
  </si>
  <si>
    <t>STAR Councils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</si>
</sst>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0.0%;[Red]\-0.0%"/>
  </numFmts>
  <fonts count="33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8"/>
      <name val="Calibri"/>
      <family val="2"/>
      <scheme val="minor"/>
    </font>
    <font>
      <b/>
      <sz val="8"/>
      <name val="Calibri"/>
      <family val="2"/>
    </font>
    <font>
      <b/>
      <i/>
      <sz val="12"/>
      <color rgb="FFFF0000"/>
      <name val="Arial"/>
      <family val="2"/>
    </font>
    <font>
      <sz val="10"/>
      <color indexed="8"/>
      <name val="sansserif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b/>
      <i/>
      <sz val="12"/>
      <color theme="1"/>
      <name val="Arial"/>
      <family val="2"/>
    </font>
    <font>
      <b/>
      <sz val="10"/>
      <color theme="0" tint="-0.499984740745262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9" fontId="6" fillId="0" borderId="0" applyFont="0" applyFill="0" applyBorder="0" applyAlignment="0" applyProtection="0"/>
    <xf numFmtId="0" fontId="19" fillId="0" borderId="0"/>
    <xf numFmtId="0" fontId="23" fillId="0" borderId="0"/>
    <xf numFmtId="0" fontId="24" fillId="0" borderId="0"/>
    <xf numFmtId="0" fontId="25" fillId="0" borderId="0"/>
    <xf numFmtId="0" fontId="28" fillId="0" borderId="0"/>
  </cellStyleXfs>
  <cellXfs count="161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10" fontId="1" fillId="0" borderId="1" xfId="3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" fontId="2" fillId="2" borderId="2" xfId="3" applyNumberFormat="1" applyFont="1" applyFill="1" applyBorder="1" applyAlignment="1">
      <alignment horizontal="center"/>
    </xf>
    <xf numFmtId="10" fontId="1" fillId="2" borderId="0" xfId="3" applyNumberFormat="1" applyFont="1" applyFill="1" applyBorder="1" applyAlignment="1">
      <alignment horizontal="center"/>
    </xf>
    <xf numFmtId="10" fontId="3" fillId="2" borderId="0" xfId="3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10" fontId="1" fillId="0" borderId="6" xfId="3" applyNumberFormat="1" applyFont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/>
    </xf>
    <xf numFmtId="0" fontId="3" fillId="0" borderId="0" xfId="0" applyFont="1"/>
    <xf numFmtId="0" fontId="0" fillId="2" borderId="0" xfId="0" applyFill="1"/>
    <xf numFmtId="0" fontId="1" fillId="2" borderId="4" xfId="0" applyFont="1" applyFill="1" applyBorder="1" applyAlignment="1">
      <alignment horizontal="center" wrapText="1"/>
    </xf>
    <xf numFmtId="14" fontId="7" fillId="2" borderId="0" xfId="0" applyNumberFormat="1" applyFont="1" applyFill="1" applyAlignment="1">
      <alignment horizontal="center"/>
    </xf>
    <xf numFmtId="0" fontId="1" fillId="2" borderId="4" xfId="0" applyFont="1" applyFill="1" applyBorder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2" fillId="2" borderId="0" xfId="0" applyFont="1" applyFill="1"/>
    <xf numFmtId="0" fontId="0" fillId="2" borderId="0" xfId="0" applyFill="1" applyAlignment="1">
      <alignment horizontal="center"/>
    </xf>
    <xf numFmtId="0" fontId="12" fillId="2" borderId="0" xfId="0" applyFont="1" applyFill="1" applyAlignment="1">
      <alignment horizontal="center"/>
    </xf>
    <xf numFmtId="0" fontId="11" fillId="2" borderId="0" xfId="0" applyFont="1" applyFill="1"/>
    <xf numFmtId="0" fontId="9" fillId="2" borderId="0" xfId="0" applyFont="1" applyFill="1"/>
    <xf numFmtId="0" fontId="3" fillId="2" borderId="0" xfId="0" applyFont="1" applyFill="1"/>
    <xf numFmtId="0" fontId="10" fillId="2" borderId="0" xfId="0" applyFont="1" applyFill="1"/>
    <xf numFmtId="0" fontId="1" fillId="2" borderId="0" xfId="0" applyFont="1" applyFill="1" applyAlignment="1">
      <alignment horizontal="left"/>
    </xf>
    <xf numFmtId="0" fontId="1" fillId="0" borderId="6" xfId="0" applyFont="1" applyBorder="1" applyAlignment="1">
      <alignment horizontal="center" vertical="center" textRotation="90" wrapText="1" readingOrder="2"/>
    </xf>
    <xf numFmtId="0" fontId="1" fillId="2" borderId="1" xfId="0" applyFont="1" applyFill="1" applyBorder="1"/>
    <xf numFmtId="0" fontId="1" fillId="2" borderId="5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" fillId="0" borderId="6" xfId="0" applyFont="1" applyBorder="1" applyAlignment="1">
      <alignment horizontal="center" textRotation="90" wrapText="1" readingOrder="2"/>
    </xf>
    <xf numFmtId="0" fontId="1" fillId="0" borderId="6" xfId="0" applyFont="1" applyBorder="1" applyAlignment="1">
      <alignment horizontal="center" vertical="center" textRotation="90"/>
    </xf>
    <xf numFmtId="164" fontId="8" fillId="2" borderId="3" xfId="0" applyNumberFormat="1" applyFont="1" applyFill="1" applyBorder="1" applyAlignment="1">
      <alignment horizontal="left" vertical="center"/>
    </xf>
    <xf numFmtId="164" fontId="8" fillId="2" borderId="3" xfId="0" applyNumberFormat="1" applyFont="1" applyFill="1" applyBorder="1" applyAlignment="1">
      <alignment horizontal="center"/>
    </xf>
    <xf numFmtId="10" fontId="7" fillId="2" borderId="3" xfId="0" applyNumberFormat="1" applyFont="1" applyFill="1" applyBorder="1" applyAlignment="1">
      <alignment horizontal="center"/>
    </xf>
    <xf numFmtId="0" fontId="12" fillId="2" borderId="12" xfId="0" applyFont="1" applyFill="1" applyBorder="1" applyAlignment="1">
      <alignment vertical="center"/>
    </xf>
    <xf numFmtId="0" fontId="14" fillId="2" borderId="4" xfId="0" applyFont="1" applyFill="1" applyBorder="1" applyAlignment="1">
      <alignment horizontal="center" vertical="center"/>
    </xf>
    <xf numFmtId="10" fontId="14" fillId="2" borderId="4" xfId="3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14" fontId="7" fillId="2" borderId="8" xfId="0" applyNumberFormat="1" applyFont="1" applyFill="1" applyBorder="1" applyAlignment="1">
      <alignment horizontal="center"/>
    </xf>
    <xf numFmtId="14" fontId="7" fillId="2" borderId="3" xfId="0" applyNumberFormat="1" applyFont="1" applyFill="1" applyBorder="1" applyAlignment="1">
      <alignment horizontal="center"/>
    </xf>
    <xf numFmtId="0" fontId="13" fillId="2" borderId="0" xfId="0" applyFont="1" applyFill="1"/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3" fontId="1" fillId="4" borderId="7" xfId="0" applyNumberFormat="1" applyFont="1" applyFill="1" applyBorder="1" applyAlignment="1">
      <alignment horizontal="center"/>
    </xf>
    <xf numFmtId="0" fontId="12" fillId="2" borderId="12" xfId="0" applyFont="1" applyFill="1" applyBorder="1"/>
    <xf numFmtId="0" fontId="11" fillId="2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165" fontId="2" fillId="2" borderId="2" xfId="3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 wrapText="1"/>
    </xf>
    <xf numFmtId="0" fontId="20" fillId="0" borderId="2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2" fillId="2" borderId="0" xfId="0" applyFont="1" applyFill="1"/>
    <xf numFmtId="0" fontId="1" fillId="2" borderId="0" xfId="3" applyNumberFormat="1" applyFont="1" applyFill="1" applyBorder="1" applyAlignment="1">
      <alignment horizontal="center"/>
    </xf>
    <xf numFmtId="0" fontId="2" fillId="2" borderId="0" xfId="3" applyNumberFormat="1" applyFont="1" applyFill="1" applyBorder="1" applyAlignment="1"/>
    <xf numFmtId="0" fontId="1" fillId="2" borderId="0" xfId="3" applyNumberFormat="1" applyFont="1" applyFill="1" applyBorder="1" applyAlignment="1"/>
    <xf numFmtId="0" fontId="12" fillId="9" borderId="2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1" fontId="1" fillId="0" borderId="6" xfId="0" applyNumberFormat="1" applyFont="1" applyBorder="1" applyAlignment="1">
      <alignment horizontal="center" wrapText="1"/>
    </xf>
    <xf numFmtId="1" fontId="8" fillId="2" borderId="3" xfId="0" applyNumberFormat="1" applyFont="1" applyFill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14" fillId="2" borderId="4" xfId="0" applyNumberFormat="1" applyFont="1" applyFill="1" applyBorder="1" applyAlignment="1">
      <alignment horizontal="center" vertical="center"/>
    </xf>
    <xf numFmtId="1" fontId="12" fillId="2" borderId="0" xfId="0" applyNumberFormat="1" applyFont="1" applyFill="1" applyAlignment="1">
      <alignment horizontal="center"/>
    </xf>
    <xf numFmtId="1" fontId="14" fillId="2" borderId="4" xfId="3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3" fillId="2" borderId="0" xfId="3" applyNumberFormat="1" applyFont="1" applyFill="1" applyBorder="1" applyAlignment="1"/>
    <xf numFmtId="1" fontId="12" fillId="9" borderId="2" xfId="0" applyNumberFormat="1" applyFont="1" applyFill="1" applyBorder="1" applyAlignment="1">
      <alignment horizontal="center"/>
    </xf>
    <xf numFmtId="0" fontId="3" fillId="0" borderId="14" xfId="0" applyFont="1" applyBorder="1"/>
    <xf numFmtId="0" fontId="3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0" fontId="3" fillId="0" borderId="2" xfId="0" applyNumberFormat="1" applyFont="1" applyBorder="1"/>
    <xf numFmtId="1" fontId="3" fillId="0" borderId="0" xfId="0" applyNumberFormat="1" applyFont="1"/>
    <xf numFmtId="0" fontId="26" fillId="3" borderId="7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8" borderId="7" xfId="0" applyFont="1" applyFill="1" applyBorder="1"/>
    <xf numFmtId="0" fontId="12" fillId="2" borderId="13" xfId="0" applyFont="1" applyFill="1" applyBorder="1"/>
    <xf numFmtId="0" fontId="12" fillId="4" borderId="7" xfId="0" applyFont="1" applyFill="1" applyBorder="1"/>
    <xf numFmtId="0" fontId="12" fillId="6" borderId="7" xfId="0" applyFont="1" applyFill="1" applyBorder="1" applyAlignment="1">
      <alignment horizontal="center"/>
    </xf>
    <xf numFmtId="0" fontId="12" fillId="2" borderId="0" xfId="0" applyFont="1" applyFill="1" applyAlignment="1">
      <alignment horizontal="left"/>
    </xf>
    <xf numFmtId="1" fontId="3" fillId="0" borderId="2" xfId="0" applyNumberFormat="1" applyFont="1" applyBorder="1" applyAlignment="1">
      <alignment horizontal="center"/>
    </xf>
    <xf numFmtId="10" fontId="2" fillId="2" borderId="0" xfId="3" applyNumberFormat="1" applyFont="1" applyFill="1" applyBorder="1" applyAlignment="1">
      <alignment horizontal="center"/>
    </xf>
    <xf numFmtId="0" fontId="18" fillId="5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0" fontId="3" fillId="0" borderId="2" xfId="3" applyNumberFormat="1" applyFont="1" applyBorder="1"/>
    <xf numFmtId="1" fontId="12" fillId="9" borderId="2" xfId="0" applyNumberFormat="1" applyFont="1" applyFill="1" applyBorder="1" applyAlignment="1">
      <alignment horizontal="center" wrapText="1"/>
    </xf>
    <xf numFmtId="0" fontId="12" fillId="9" borderId="2" xfId="0" applyFont="1" applyFill="1" applyBorder="1" applyAlignment="1">
      <alignment horizontal="center" wrapText="1"/>
    </xf>
    <xf numFmtId="10" fontId="12" fillId="9" borderId="2" xfId="3" applyNumberFormat="1" applyFont="1" applyFill="1" applyBorder="1" applyAlignment="1">
      <alignment horizontal="center" wrapText="1"/>
    </xf>
    <xf numFmtId="10" fontId="3" fillId="0" borderId="0" xfId="3" applyNumberFormat="1" applyFont="1"/>
    <xf numFmtId="0" fontId="12" fillId="9" borderId="2" xfId="3" applyNumberFormat="1" applyFont="1" applyFill="1" applyBorder="1" applyAlignment="1">
      <alignment horizontal="center" wrapText="1"/>
    </xf>
    <xf numFmtId="0" fontId="3" fillId="0" borderId="2" xfId="3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2" fillId="2" borderId="0" xfId="0" applyFont="1" applyFill="1" applyAlignment="1">
      <alignment vertical="center"/>
    </xf>
    <xf numFmtId="0" fontId="20" fillId="0" borderId="2" xfId="0" applyFont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wrapText="1"/>
    </xf>
    <xf numFmtId="0" fontId="29" fillId="4" borderId="16" xfId="3" applyNumberFormat="1" applyFont="1" applyFill="1" applyBorder="1" applyAlignment="1">
      <alignment horizontal="center" wrapText="1"/>
    </xf>
    <xf numFmtId="1" fontId="1" fillId="2" borderId="4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textRotation="90" wrapText="1"/>
    </xf>
    <xf numFmtId="0" fontId="12" fillId="11" borderId="7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12" fillId="9" borderId="7" xfId="0" applyFont="1" applyFill="1" applyBorder="1" applyAlignment="1">
      <alignment horizontal="center"/>
    </xf>
    <xf numFmtId="0" fontId="12" fillId="12" borderId="7" xfId="0" applyFont="1" applyFill="1" applyBorder="1" applyAlignment="1">
      <alignment horizontal="center"/>
    </xf>
    <xf numFmtId="0" fontId="12" fillId="10" borderId="7" xfId="0" applyFont="1" applyFill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13" borderId="0" xfId="0" applyFont="1" applyFill="1" applyAlignment="1">
      <alignment vertical="center"/>
    </xf>
    <xf numFmtId="0" fontId="32" fillId="13" borderId="0" xfId="0" applyFont="1" applyFill="1" applyAlignment="1">
      <alignment vertical="center"/>
    </xf>
    <xf numFmtId="0" fontId="29" fillId="4" borderId="4" xfId="3" applyNumberFormat="1" applyFont="1" applyFill="1" applyBorder="1" applyAlignment="1">
      <alignment horizontal="center" wrapText="1"/>
    </xf>
    <xf numFmtId="0" fontId="12" fillId="2" borderId="6" xfId="0" applyFont="1" applyFill="1" applyBorder="1" applyAlignment="1">
      <alignment vertical="center"/>
    </xf>
    <xf numFmtId="0" fontId="1" fillId="0" borderId="2" xfId="0" applyFont="1" applyBorder="1" applyAlignment="1">
      <alignment horizontal="center" wrapText="1"/>
    </xf>
    <xf numFmtId="0" fontId="18" fillId="5" borderId="2" xfId="0" applyFont="1" applyFill="1" applyBorder="1" applyAlignment="1">
      <alignment horizontal="center" wrapText="1"/>
    </xf>
    <xf numFmtId="1" fontId="3" fillId="16" borderId="19" xfId="3" applyNumberFormat="1" applyFont="1" applyFill="1" applyBorder="1" applyAlignment="1"/>
    <xf numFmtId="0" fontId="12" fillId="16" borderId="20" xfId="0" applyFont="1" applyFill="1" applyBorder="1"/>
    <xf numFmtId="0" fontId="10" fillId="16" borderId="20" xfId="0" applyFont="1" applyFill="1" applyBorder="1"/>
    <xf numFmtId="0" fontId="10" fillId="16" borderId="20" xfId="0" applyFont="1" applyFill="1" applyBorder="1" applyAlignment="1">
      <alignment horizontal="right"/>
    </xf>
    <xf numFmtId="0" fontId="10" fillId="16" borderId="20" xfId="0" applyFont="1" applyFill="1" applyBorder="1" applyAlignment="1">
      <alignment horizontal="center"/>
    </xf>
    <xf numFmtId="0" fontId="12" fillId="16" borderId="19" xfId="0" applyFont="1" applyFill="1" applyBorder="1" applyAlignment="1">
      <alignment horizontal="left" vertical="center"/>
    </xf>
    <xf numFmtId="0" fontId="12" fillId="16" borderId="20" xfId="0" applyFont="1" applyFill="1" applyBorder="1" applyAlignment="1">
      <alignment horizontal="center"/>
    </xf>
    <xf numFmtId="0" fontId="12" fillId="16" borderId="20" xfId="0" applyFont="1" applyFill="1" applyBorder="1" applyAlignment="1">
      <alignment horizontal="right"/>
    </xf>
    <xf numFmtId="0" fontId="12" fillId="16" borderId="21" xfId="0" applyFont="1" applyFill="1" applyBorder="1" applyAlignment="1">
      <alignment horizontal="center"/>
    </xf>
    <xf numFmtId="0" fontId="12" fillId="16" borderId="19" xfId="0" applyFont="1" applyFill="1" applyBorder="1" applyAlignment="1">
      <alignment horizontal="center"/>
    </xf>
    <xf numFmtId="1" fontId="12" fillId="16" borderId="21" xfId="3" applyNumberFormat="1" applyFont="1" applyFill="1" applyBorder="1" applyAlignment="1">
      <alignment horizontal="center"/>
    </xf>
    <xf numFmtId="0" fontId="12" fillId="15" borderId="19" xfId="0" applyFont="1" applyFill="1" applyBorder="1" applyAlignment="1">
      <alignment horizontal="center"/>
    </xf>
    <xf numFmtId="0" fontId="12" fillId="15" borderId="19" xfId="0" applyFont="1" applyFill="1" applyBorder="1" applyAlignment="1">
      <alignment horizontal="right"/>
    </xf>
    <xf numFmtId="0" fontId="12" fillId="15" borderId="21" xfId="0" applyFont="1" applyFill="1" applyBorder="1" applyAlignment="1">
      <alignment horizontal="center"/>
    </xf>
    <xf numFmtId="1" fontId="2" fillId="14" borderId="2" xfId="3" applyNumberFormat="1" applyFont="1" applyFill="1" applyBorder="1" applyAlignment="1">
      <alignment horizontal="center"/>
    </xf>
    <xf numFmtId="1" fontId="2" fillId="4" borderId="2" xfId="3" applyNumberFormat="1" applyFont="1" applyFill="1" applyBorder="1" applyAlignment="1">
      <alignment horizontal="center"/>
    </xf>
    <xf numFmtId="0" fontId="1" fillId="0" borderId="9" xfId="3" applyNumberFormat="1" applyFont="1" applyFill="1" applyBorder="1" applyAlignment="1">
      <alignment horizontal="center"/>
    </xf>
    <xf numFmtId="0" fontId="1" fillId="0" borderId="11" xfId="3" applyNumberFormat="1" applyFont="1" applyFill="1" applyBorder="1" applyAlignment="1">
      <alignment horizontal="center"/>
    </xf>
    <xf numFmtId="0" fontId="1" fillId="2" borderId="0" xfId="3" applyNumberFormat="1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" fillId="4" borderId="9" xfId="3" applyNumberFormat="1" applyFont="1" applyFill="1" applyBorder="1" applyAlignment="1">
      <alignment horizontal="center"/>
    </xf>
    <xf numFmtId="0" fontId="1" fillId="4" borderId="11" xfId="3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9" xfId="3" applyNumberFormat="1" applyFont="1" applyFill="1" applyBorder="1" applyAlignment="1">
      <alignment horizontal="center"/>
    </xf>
    <xf numFmtId="0" fontId="1" fillId="2" borderId="11" xfId="3" applyNumberFormat="1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164" fontId="17" fillId="0" borderId="8" xfId="0" applyNumberFormat="1" applyFont="1" applyBorder="1" applyAlignment="1">
      <alignment horizontal="left"/>
    </xf>
    <xf numFmtId="164" fontId="17" fillId="0" borderId="3" xfId="0" applyNumberFormat="1" applyFont="1" applyBorder="1" applyAlignment="1">
      <alignment horizontal="left"/>
    </xf>
    <xf numFmtId="0" fontId="12" fillId="2" borderId="12" xfId="0" applyFont="1" applyFill="1" applyBorder="1" applyAlignment="1">
      <alignment horizontal="center" vertical="center" textRotation="90" wrapText="1"/>
    </xf>
    <xf numFmtId="0" fontId="12" fillId="2" borderId="0" xfId="0" applyFont="1" applyFill="1" applyAlignment="1">
      <alignment horizontal="center" vertical="center" textRotation="90" wrapText="1"/>
    </xf>
    <xf numFmtId="0" fontId="0" fillId="0" borderId="5" xfId="0" applyBorder="1" applyAlignment="1">
      <alignment horizontal="center" vertical="center" textRotation="90" wrapText="1"/>
    </xf>
    <xf numFmtId="1" fontId="1" fillId="0" borderId="17" xfId="3" applyNumberFormat="1" applyFont="1" applyBorder="1" applyAlignment="1">
      <alignment horizontal="center" wrapText="1"/>
    </xf>
    <xf numFmtId="0" fontId="0" fillId="0" borderId="18" xfId="0" applyBorder="1" applyAlignment="1">
      <alignment horizontal="center" wrapText="1"/>
    </xf>
  </cellXfs>
  <cellStyles count="9">
    <cellStyle name="Normal" xfId="0" builtinId="0"/>
    <cellStyle name="Normal 2" xfId="1" xr:uid="{00000000-0005-0000-0000-000001000000}"/>
    <cellStyle name="Normal 3" xfId="2" xr:uid="{00000000-0005-0000-0000-000002000000}"/>
    <cellStyle name="Normal 4" xfId="4" xr:uid="{00000000-0005-0000-0000-000003000000}"/>
    <cellStyle name="Normal 5" xfId="5" xr:uid="{47B98A97-3F8B-49C4-9F9E-DED9F9C81565}"/>
    <cellStyle name="Normal 6" xfId="6" xr:uid="{46C73EDC-815D-46BF-8DDF-82E2DA548AAB}"/>
    <cellStyle name="Normal 7" xfId="7" xr:uid="{2DE5DA77-ACA3-4CA9-8890-3EBAEEBCA77F}"/>
    <cellStyle name="Normal 8" xfId="8" xr:uid="{5AB42CB6-1A51-4618-8A3A-D025F1CB849B}"/>
    <cellStyle name="Percent" xfId="3" builtinId="5"/>
  </cellStyles>
  <dxfs count="24"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99"/>
      <color rgb="FFCDD993"/>
      <color rgb="FFEB5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57"/>
  <sheetViews>
    <sheetView tabSelected="1" zoomScale="75" zoomScaleNormal="75" zoomScaleSheetLayoutView="75" workbookViewId="0">
      <pane ySplit="3" topLeftCell="A4" activePane="bottomLeft" state="frozen"/>
      <selection pane="bottomLeft" activeCell="O9" sqref="O9"/>
    </sheetView>
  </sheetViews>
  <sheetFormatPr defaultColWidth="7.140625" defaultRowHeight="12.75"/>
  <cols>
    <col min="1" max="1" width="7.5703125" style="22" customWidth="1"/>
    <col min="2" max="2" width="4.7109375" style="22" customWidth="1"/>
    <col min="3" max="3" width="4.28515625" style="22" customWidth="1"/>
    <col min="4" max="4" width="7.42578125" style="22" hidden="1" customWidth="1"/>
    <col min="5" max="5" width="6.7109375" style="23" customWidth="1"/>
    <col min="6" max="6" width="6.28515625" style="23" hidden="1" customWidth="1"/>
    <col min="7" max="7" width="22.28515625" style="23" customWidth="1"/>
    <col min="8" max="8" width="16.7109375" style="22" customWidth="1"/>
    <col min="9" max="9" width="6.7109375" style="35" customWidth="1"/>
    <col min="10" max="10" width="10.7109375" style="73" customWidth="1"/>
    <col min="11" max="11" width="6.140625" style="24" customWidth="1"/>
    <col min="12" max="13" width="7.140625" style="24" hidden="1" customWidth="1"/>
    <col min="14" max="14" width="10.5703125" style="10" customWidth="1"/>
    <col min="15" max="15" width="13.28515625" style="76" customWidth="1"/>
    <col min="16" max="16" width="14.140625" style="76" customWidth="1"/>
    <col min="17" max="17" width="11.85546875" style="16" customWidth="1"/>
    <col min="18" max="18" width="11.42578125" style="16" customWidth="1"/>
    <col min="19" max="19" width="12.28515625" style="16" customWidth="1"/>
    <col min="20" max="20" width="10.7109375" style="16" customWidth="1"/>
    <col min="21" max="21" width="10.85546875" style="16" customWidth="1"/>
    <col min="22" max="22" width="11.7109375" style="16" customWidth="1"/>
    <col min="23" max="23" width="11.28515625" style="23" customWidth="1"/>
    <col min="24" max="24" width="15.7109375" style="23" customWidth="1"/>
    <col min="25" max="25" width="1.85546875" style="16" customWidth="1"/>
    <col min="26" max="26" width="11.5703125" style="16" customWidth="1"/>
    <col min="27" max="28" width="13.7109375" style="16" customWidth="1"/>
    <col min="29" max="29" width="13.85546875" style="16" customWidth="1"/>
    <col min="30" max="35" width="7.140625" style="16"/>
    <col min="36" max="36" width="35.7109375" style="16" bestFit="1" customWidth="1"/>
    <col min="37" max="37" width="39.5703125" style="16" bestFit="1" customWidth="1"/>
    <col min="38" max="38" width="42" style="16" bestFit="1" customWidth="1"/>
    <col min="39" max="39" width="37.85546875" style="16" bestFit="1" customWidth="1"/>
    <col min="40" max="16384" width="7.140625" style="16"/>
  </cols>
  <sheetData>
    <row r="1" spans="1:29" ht="133.5" customHeight="1" thickBot="1">
      <c r="A1" s="112" t="s">
        <v>75</v>
      </c>
      <c r="B1" s="112" t="s">
        <v>70</v>
      </c>
      <c r="C1" s="112" t="s">
        <v>74</v>
      </c>
      <c r="D1" s="112" t="s">
        <v>17</v>
      </c>
      <c r="E1" s="37" t="s">
        <v>4</v>
      </c>
      <c r="F1" s="37" t="s">
        <v>96</v>
      </c>
      <c r="G1" s="37" t="s">
        <v>94</v>
      </c>
      <c r="H1" s="12" t="s">
        <v>6</v>
      </c>
      <c r="I1" s="36" t="s">
        <v>16</v>
      </c>
      <c r="J1" s="69" t="s">
        <v>7</v>
      </c>
      <c r="K1" s="30" t="s">
        <v>62</v>
      </c>
      <c r="L1" s="30" t="s">
        <v>63</v>
      </c>
      <c r="M1" s="30" t="s">
        <v>64</v>
      </c>
      <c r="N1" s="13" t="s">
        <v>5</v>
      </c>
      <c r="O1" s="159" t="s">
        <v>99</v>
      </c>
      <c r="P1" s="160"/>
      <c r="Q1" s="12" t="s">
        <v>67</v>
      </c>
      <c r="R1" s="12" t="s">
        <v>48</v>
      </c>
      <c r="S1" s="12" t="s">
        <v>49</v>
      </c>
      <c r="T1" s="156" t="s">
        <v>22</v>
      </c>
      <c r="U1" s="157"/>
      <c r="V1" s="157"/>
      <c r="W1" s="157"/>
      <c r="X1" s="158"/>
      <c r="Y1" s="17"/>
      <c r="Z1" s="12" t="s">
        <v>57</v>
      </c>
      <c r="AA1" s="12" t="s">
        <v>103</v>
      </c>
      <c r="AB1" s="124" t="s">
        <v>106</v>
      </c>
      <c r="AC1" s="93" t="s">
        <v>71</v>
      </c>
    </row>
    <row r="2" spans="1:29" ht="16.5" thickBot="1">
      <c r="A2" s="154">
        <v>45660</v>
      </c>
      <c r="B2" s="155"/>
      <c r="C2" s="155"/>
      <c r="D2" s="155"/>
      <c r="E2" s="155"/>
      <c r="F2" s="155"/>
      <c r="G2" s="155"/>
      <c r="H2" s="155"/>
      <c r="I2" s="38"/>
      <c r="J2" s="70"/>
      <c r="K2" s="39"/>
      <c r="L2" s="39"/>
      <c r="M2" s="39"/>
      <c r="N2" s="40"/>
      <c r="O2" s="151" t="s">
        <v>68</v>
      </c>
      <c r="P2" s="152"/>
      <c r="Q2" s="152"/>
      <c r="R2" s="152"/>
      <c r="S2" s="152"/>
      <c r="T2" s="152"/>
      <c r="U2" s="152"/>
      <c r="V2" s="152"/>
      <c r="W2" s="152"/>
      <c r="X2" s="153"/>
      <c r="Y2" s="18"/>
      <c r="Z2" s="47"/>
      <c r="AA2" s="48"/>
      <c r="AB2" s="18"/>
    </row>
    <row r="3" spans="1:29" s="25" customFormat="1" ht="50.25" customHeight="1">
      <c r="A3" s="53"/>
      <c r="B3" s="22"/>
      <c r="C3" s="22"/>
      <c r="D3" s="22"/>
      <c r="E3" s="54"/>
      <c r="F3" s="54"/>
      <c r="G3" s="54"/>
      <c r="H3" s="22"/>
      <c r="I3" s="35"/>
      <c r="J3" s="73"/>
      <c r="K3" s="24"/>
      <c r="L3" s="24"/>
      <c r="M3" s="24"/>
      <c r="N3" s="91"/>
      <c r="O3" s="110" t="s">
        <v>100</v>
      </c>
      <c r="P3" s="122" t="s">
        <v>101</v>
      </c>
      <c r="Q3" s="55" t="s">
        <v>1</v>
      </c>
      <c r="R3" s="55" t="s">
        <v>0</v>
      </c>
      <c r="S3" s="55" t="s">
        <v>3</v>
      </c>
      <c r="T3" s="60" t="s">
        <v>23</v>
      </c>
      <c r="U3" s="60" t="s">
        <v>24</v>
      </c>
      <c r="V3" s="60" t="s">
        <v>25</v>
      </c>
      <c r="W3" s="60" t="s">
        <v>26</v>
      </c>
      <c r="X3" s="109" t="s">
        <v>69</v>
      </c>
      <c r="Y3" s="21"/>
      <c r="Z3" s="56" t="s">
        <v>2</v>
      </c>
      <c r="AA3" s="56" t="s">
        <v>104</v>
      </c>
      <c r="AB3" s="56" t="s">
        <v>107</v>
      </c>
      <c r="AC3" s="94" t="s">
        <v>72</v>
      </c>
    </row>
    <row r="4" spans="1:29" s="25" customFormat="1" ht="17.25" customHeight="1">
      <c r="A4" s="61">
        <v>777</v>
      </c>
      <c r="B4" s="108" t="s">
        <v>109</v>
      </c>
      <c r="C4" s="108" t="s">
        <v>110</v>
      </c>
      <c r="D4" s="108" t="s">
        <v>95</v>
      </c>
      <c r="E4" s="62">
        <v>1</v>
      </c>
      <c r="F4" s="118" t="s">
        <v>111</v>
      </c>
      <c r="G4" s="118" t="s">
        <v>112</v>
      </c>
      <c r="H4" s="78" t="s">
        <v>113</v>
      </c>
      <c r="I4" s="79">
        <v>79</v>
      </c>
      <c r="J4" s="71">
        <v>5</v>
      </c>
      <c r="K4" s="5">
        <v>4</v>
      </c>
      <c r="L4" s="5">
        <v>0</v>
      </c>
      <c r="M4" s="5">
        <v>4</v>
      </c>
      <c r="N4" s="58">
        <v>0.8</v>
      </c>
      <c r="O4" s="140">
        <v>1</v>
      </c>
      <c r="P4" s="140">
        <v>7</v>
      </c>
      <c r="Q4" s="14" t="s">
        <v>47</v>
      </c>
      <c r="R4" s="14"/>
      <c r="S4" s="7"/>
      <c r="T4" s="50" t="s">
        <v>114</v>
      </c>
      <c r="U4" s="50" t="s">
        <v>114</v>
      </c>
      <c r="V4" s="50" t="s">
        <v>114</v>
      </c>
      <c r="W4" s="50" t="s">
        <v>114</v>
      </c>
      <c r="X4" s="50" t="s">
        <v>46</v>
      </c>
      <c r="Y4" s="51"/>
      <c r="Z4" s="14" t="s">
        <v>47</v>
      </c>
      <c r="AA4" s="14" t="s">
        <v>47</v>
      </c>
      <c r="AB4" s="14" t="s">
        <v>115</v>
      </c>
      <c r="AC4" s="51">
        <v>1</v>
      </c>
    </row>
    <row r="5" spans="1:29" s="25" customFormat="1" ht="17.25" customHeight="1">
      <c r="A5" s="61">
        <v>9849</v>
      </c>
      <c r="B5" s="108" t="s">
        <v>109</v>
      </c>
      <c r="C5" s="108" t="s">
        <v>110</v>
      </c>
      <c r="D5" s="108" t="s">
        <v>95</v>
      </c>
      <c r="E5" s="62">
        <v>1</v>
      </c>
      <c r="F5" s="118" t="s">
        <v>111</v>
      </c>
      <c r="G5" s="118" t="s">
        <v>112</v>
      </c>
      <c r="H5" s="78" t="s">
        <v>113</v>
      </c>
      <c r="I5" s="79">
        <v>84</v>
      </c>
      <c r="J5" s="71">
        <v>5</v>
      </c>
      <c r="K5" s="5">
        <v>3</v>
      </c>
      <c r="L5" s="5">
        <v>0</v>
      </c>
      <c r="M5" s="5">
        <v>3</v>
      </c>
      <c r="N5" s="58">
        <v>0.6</v>
      </c>
      <c r="O5" s="140">
        <v>1</v>
      </c>
      <c r="P5" s="141">
        <v>19</v>
      </c>
      <c r="Q5" s="14" t="s">
        <v>47</v>
      </c>
      <c r="R5" s="14"/>
      <c r="S5" s="7"/>
      <c r="T5" s="50" t="s">
        <v>114</v>
      </c>
      <c r="U5" s="50" t="s">
        <v>27</v>
      </c>
      <c r="V5" s="50" t="s">
        <v>114</v>
      </c>
      <c r="W5" s="50" t="s">
        <v>114</v>
      </c>
      <c r="X5" s="50" t="s">
        <v>79</v>
      </c>
      <c r="Y5" s="51"/>
      <c r="Z5" s="14" t="s">
        <v>47</v>
      </c>
      <c r="AA5" s="14" t="s">
        <v>47</v>
      </c>
      <c r="AB5" s="14" t="s">
        <v>115</v>
      </c>
      <c r="AC5" s="51">
        <v>1</v>
      </c>
    </row>
    <row r="6" spans="1:29" s="25" customFormat="1" ht="17.25" customHeight="1">
      <c r="A6" s="61">
        <v>12959</v>
      </c>
      <c r="B6" s="108" t="s">
        <v>109</v>
      </c>
      <c r="C6" s="108" t="s">
        <v>110</v>
      </c>
      <c r="D6" s="108" t="s">
        <v>95</v>
      </c>
      <c r="E6" s="62">
        <v>1</v>
      </c>
      <c r="F6" s="118" t="s">
        <v>111</v>
      </c>
      <c r="G6" s="118" t="s">
        <v>112</v>
      </c>
      <c r="H6" s="78" t="s">
        <v>116</v>
      </c>
      <c r="I6" s="79">
        <v>43</v>
      </c>
      <c r="J6" s="71">
        <v>5</v>
      </c>
      <c r="K6" s="5">
        <v>2</v>
      </c>
      <c r="L6" s="5">
        <v>0</v>
      </c>
      <c r="M6" s="5">
        <v>2</v>
      </c>
      <c r="N6" s="58">
        <v>0.4</v>
      </c>
      <c r="O6" s="141">
        <v>2</v>
      </c>
      <c r="P6" s="141">
        <v>15</v>
      </c>
      <c r="Q6" s="14" t="s">
        <v>47</v>
      </c>
      <c r="R6" s="14"/>
      <c r="S6" s="7"/>
      <c r="T6" s="50" t="s">
        <v>114</v>
      </c>
      <c r="U6" s="50" t="s">
        <v>114</v>
      </c>
      <c r="V6" s="50" t="s">
        <v>114</v>
      </c>
      <c r="W6" s="50" t="s">
        <v>27</v>
      </c>
      <c r="X6" s="50" t="s">
        <v>79</v>
      </c>
      <c r="Y6" s="51"/>
      <c r="Z6" s="14" t="s">
        <v>47</v>
      </c>
      <c r="AA6" s="14" t="s">
        <v>47</v>
      </c>
      <c r="AB6" s="14" t="s">
        <v>115</v>
      </c>
      <c r="AC6" s="51">
        <v>1</v>
      </c>
    </row>
    <row r="7" spans="1:29" s="25" customFormat="1" ht="17.25" customHeight="1">
      <c r="A7" s="61">
        <v>602</v>
      </c>
      <c r="B7" s="108" t="s">
        <v>109</v>
      </c>
      <c r="C7" s="108" t="s">
        <v>110</v>
      </c>
      <c r="D7" s="108" t="s">
        <v>95</v>
      </c>
      <c r="E7" s="62">
        <v>2</v>
      </c>
      <c r="F7" s="118" t="s">
        <v>117</v>
      </c>
      <c r="G7" s="118" t="s">
        <v>118</v>
      </c>
      <c r="H7" s="78" t="s">
        <v>119</v>
      </c>
      <c r="I7" s="79">
        <v>139</v>
      </c>
      <c r="J7" s="71">
        <v>8</v>
      </c>
      <c r="K7" s="5">
        <v>8</v>
      </c>
      <c r="L7" s="5">
        <v>0</v>
      </c>
      <c r="M7" s="5">
        <v>8</v>
      </c>
      <c r="N7" s="58">
        <v>1</v>
      </c>
      <c r="O7" s="141">
        <v>2</v>
      </c>
      <c r="P7" s="141">
        <v>19</v>
      </c>
      <c r="Q7" s="14" t="s">
        <v>47</v>
      </c>
      <c r="R7" s="14"/>
      <c r="S7" s="7"/>
      <c r="T7" s="50" t="s">
        <v>114</v>
      </c>
      <c r="U7" s="50" t="s">
        <v>114</v>
      </c>
      <c r="V7" s="50" t="s">
        <v>114</v>
      </c>
      <c r="W7" s="50" t="s">
        <v>114</v>
      </c>
      <c r="X7" s="50" t="s">
        <v>46</v>
      </c>
      <c r="Y7" s="57"/>
      <c r="Z7" s="14" t="s">
        <v>47</v>
      </c>
      <c r="AA7" s="14" t="s">
        <v>47</v>
      </c>
      <c r="AB7" s="14" t="s">
        <v>115</v>
      </c>
      <c r="AC7" s="51">
        <v>1</v>
      </c>
    </row>
    <row r="8" spans="1:29" s="25" customFormat="1" ht="17.25" customHeight="1">
      <c r="A8" s="61">
        <v>5502</v>
      </c>
      <c r="B8" s="108" t="s">
        <v>109</v>
      </c>
      <c r="C8" s="108" t="s">
        <v>110</v>
      </c>
      <c r="D8" s="108" t="s">
        <v>95</v>
      </c>
      <c r="E8" s="62">
        <v>2</v>
      </c>
      <c r="F8" s="118" t="s">
        <v>117</v>
      </c>
      <c r="G8" s="118" t="s">
        <v>118</v>
      </c>
      <c r="H8" s="78" t="s">
        <v>120</v>
      </c>
      <c r="I8" s="79">
        <v>90</v>
      </c>
      <c r="J8" s="71">
        <v>5</v>
      </c>
      <c r="K8" s="5">
        <v>0</v>
      </c>
      <c r="L8" s="5">
        <v>0</v>
      </c>
      <c r="M8" s="5">
        <v>0</v>
      </c>
      <c r="N8" s="58">
        <v>0</v>
      </c>
      <c r="O8" s="140">
        <v>1</v>
      </c>
      <c r="P8" s="141">
        <v>12</v>
      </c>
      <c r="Q8" s="14" t="s">
        <v>47</v>
      </c>
      <c r="R8" s="14"/>
      <c r="S8" s="7"/>
      <c r="T8" s="50" t="s">
        <v>114</v>
      </c>
      <c r="U8" s="50" t="s">
        <v>114</v>
      </c>
      <c r="V8" s="50" t="s">
        <v>90</v>
      </c>
      <c r="W8" s="50" t="s">
        <v>114</v>
      </c>
      <c r="X8" s="50" t="s">
        <v>79</v>
      </c>
      <c r="Y8" s="57"/>
      <c r="Z8" s="14" t="s">
        <v>47</v>
      </c>
      <c r="AA8" s="14" t="s">
        <v>47</v>
      </c>
      <c r="AB8" s="14" t="s">
        <v>115</v>
      </c>
      <c r="AC8" s="51">
        <v>1</v>
      </c>
    </row>
    <row r="9" spans="1:29" s="25" customFormat="1" ht="17.25" customHeight="1">
      <c r="A9" s="61">
        <v>12264</v>
      </c>
      <c r="B9" s="108" t="s">
        <v>109</v>
      </c>
      <c r="C9" s="108" t="s">
        <v>110</v>
      </c>
      <c r="D9" s="108" t="s">
        <v>95</v>
      </c>
      <c r="E9" s="62">
        <v>2</v>
      </c>
      <c r="F9" s="118" t="s">
        <v>117</v>
      </c>
      <c r="G9" s="118" t="s">
        <v>118</v>
      </c>
      <c r="H9" s="78" t="s">
        <v>119</v>
      </c>
      <c r="I9" s="79">
        <v>34</v>
      </c>
      <c r="J9" s="71">
        <v>5</v>
      </c>
      <c r="K9" s="5">
        <v>2</v>
      </c>
      <c r="L9" s="5">
        <v>0</v>
      </c>
      <c r="M9" s="5">
        <v>2</v>
      </c>
      <c r="N9" s="58">
        <v>0.4</v>
      </c>
      <c r="O9" s="8">
        <v>0</v>
      </c>
      <c r="P9" s="8">
        <v>0</v>
      </c>
      <c r="Q9" s="14" t="s">
        <v>115</v>
      </c>
      <c r="R9" s="14"/>
      <c r="S9" s="7"/>
      <c r="T9" s="50" t="s">
        <v>114</v>
      </c>
      <c r="U9" s="50" t="s">
        <v>27</v>
      </c>
      <c r="V9" s="50" t="s">
        <v>27</v>
      </c>
      <c r="W9" s="50" t="s">
        <v>27</v>
      </c>
      <c r="X9" s="50" t="s">
        <v>79</v>
      </c>
      <c r="Y9" s="51"/>
      <c r="Z9" s="14" t="s">
        <v>47</v>
      </c>
      <c r="AA9" s="14" t="s">
        <v>115</v>
      </c>
      <c r="AB9" s="14" t="s">
        <v>115</v>
      </c>
      <c r="AC9" s="51">
        <v>1</v>
      </c>
    </row>
    <row r="10" spans="1:29" s="25" customFormat="1" ht="17.25" customHeight="1">
      <c r="A10" s="61">
        <v>6966</v>
      </c>
      <c r="B10" s="108" t="s">
        <v>109</v>
      </c>
      <c r="C10" s="108" t="s">
        <v>110</v>
      </c>
      <c r="D10" s="108" t="s">
        <v>95</v>
      </c>
      <c r="E10" s="62">
        <v>3</v>
      </c>
      <c r="F10" s="118" t="s">
        <v>121</v>
      </c>
      <c r="G10" s="118" t="s">
        <v>122</v>
      </c>
      <c r="H10" s="78" t="s">
        <v>123</v>
      </c>
      <c r="I10" s="79">
        <v>112</v>
      </c>
      <c r="J10" s="71">
        <v>7</v>
      </c>
      <c r="K10" s="5">
        <v>8</v>
      </c>
      <c r="L10" s="5">
        <v>0</v>
      </c>
      <c r="M10" s="5">
        <v>8</v>
      </c>
      <c r="N10" s="58">
        <v>1.1428571428571428</v>
      </c>
      <c r="O10" s="141">
        <v>2</v>
      </c>
      <c r="P10" s="141">
        <v>31</v>
      </c>
      <c r="Q10" s="14" t="s">
        <v>47</v>
      </c>
      <c r="R10" s="14"/>
      <c r="S10" s="7"/>
      <c r="T10" s="50" t="s">
        <v>114</v>
      </c>
      <c r="U10" s="50" t="s">
        <v>114</v>
      </c>
      <c r="V10" s="50" t="s">
        <v>114</v>
      </c>
      <c r="W10" s="50" t="s">
        <v>114</v>
      </c>
      <c r="X10" s="50" t="s">
        <v>46</v>
      </c>
      <c r="Y10" s="57"/>
      <c r="Z10" s="14" t="s">
        <v>47</v>
      </c>
      <c r="AA10" s="14" t="s">
        <v>47</v>
      </c>
      <c r="AB10" s="14" t="s">
        <v>115</v>
      </c>
      <c r="AC10" s="51">
        <v>1</v>
      </c>
    </row>
    <row r="11" spans="1:29" s="25" customFormat="1" ht="17.25" customHeight="1">
      <c r="A11" s="61">
        <v>11479</v>
      </c>
      <c r="B11" s="108" t="s">
        <v>109</v>
      </c>
      <c r="C11" s="108" t="s">
        <v>110</v>
      </c>
      <c r="D11" s="108" t="s">
        <v>95</v>
      </c>
      <c r="E11" s="62">
        <v>3</v>
      </c>
      <c r="F11" s="118" t="s">
        <v>121</v>
      </c>
      <c r="G11" s="118" t="s">
        <v>122</v>
      </c>
      <c r="H11" s="78" t="s">
        <v>123</v>
      </c>
      <c r="I11" s="79">
        <v>125</v>
      </c>
      <c r="J11" s="71">
        <v>7</v>
      </c>
      <c r="K11" s="5">
        <v>0</v>
      </c>
      <c r="L11" s="5">
        <v>0</v>
      </c>
      <c r="M11" s="5">
        <v>0</v>
      </c>
      <c r="N11" s="58">
        <v>0</v>
      </c>
      <c r="O11" s="8">
        <v>0</v>
      </c>
      <c r="P11" s="8">
        <v>0</v>
      </c>
      <c r="Q11" s="14" t="s">
        <v>47</v>
      </c>
      <c r="R11" s="14"/>
      <c r="S11" s="7"/>
      <c r="T11" s="50" t="s">
        <v>114</v>
      </c>
      <c r="U11" s="50" t="s">
        <v>114</v>
      </c>
      <c r="V11" s="50" t="s">
        <v>90</v>
      </c>
      <c r="W11" s="50" t="s">
        <v>114</v>
      </c>
      <c r="X11" s="50" t="s">
        <v>79</v>
      </c>
      <c r="Y11" s="51"/>
      <c r="Z11" s="14" t="s">
        <v>47</v>
      </c>
      <c r="AA11" s="14" t="s">
        <v>47</v>
      </c>
      <c r="AB11" s="14" t="s">
        <v>115</v>
      </c>
      <c r="AC11" s="51">
        <v>1</v>
      </c>
    </row>
    <row r="12" spans="1:29" s="25" customFormat="1" ht="17.25" customHeight="1">
      <c r="A12" s="61">
        <v>13646</v>
      </c>
      <c r="B12" s="108" t="s">
        <v>109</v>
      </c>
      <c r="C12" s="108" t="s">
        <v>110</v>
      </c>
      <c r="D12" s="108" t="s">
        <v>95</v>
      </c>
      <c r="E12" s="62">
        <v>3</v>
      </c>
      <c r="F12" s="118" t="s">
        <v>121</v>
      </c>
      <c r="G12" s="118" t="s">
        <v>122</v>
      </c>
      <c r="H12" s="78" t="s">
        <v>124</v>
      </c>
      <c r="I12" s="79">
        <v>47</v>
      </c>
      <c r="J12" s="71">
        <v>5</v>
      </c>
      <c r="K12" s="5">
        <v>1</v>
      </c>
      <c r="L12" s="5">
        <v>0</v>
      </c>
      <c r="M12" s="5">
        <v>1</v>
      </c>
      <c r="N12" s="58">
        <v>0.2</v>
      </c>
      <c r="O12" s="8">
        <v>0</v>
      </c>
      <c r="P12" s="8">
        <v>0</v>
      </c>
      <c r="Q12" s="14" t="s">
        <v>115</v>
      </c>
      <c r="R12" s="14"/>
      <c r="S12" s="7"/>
      <c r="T12" s="50" t="s">
        <v>27</v>
      </c>
      <c r="U12" s="50" t="s">
        <v>27</v>
      </c>
      <c r="V12" s="50" t="s">
        <v>27</v>
      </c>
      <c r="W12" s="50" t="s">
        <v>27</v>
      </c>
      <c r="X12" s="50" t="s">
        <v>79</v>
      </c>
      <c r="Y12" s="51"/>
      <c r="Z12" s="14" t="s">
        <v>115</v>
      </c>
      <c r="AA12" s="14" t="s">
        <v>115</v>
      </c>
      <c r="AB12" s="14" t="s">
        <v>115</v>
      </c>
      <c r="AC12" s="51">
        <v>1</v>
      </c>
    </row>
    <row r="13" spans="1:29" s="25" customFormat="1" ht="17.25" customHeight="1">
      <c r="A13" s="61">
        <v>1136</v>
      </c>
      <c r="B13" s="108" t="s">
        <v>109</v>
      </c>
      <c r="C13" s="108" t="s">
        <v>110</v>
      </c>
      <c r="D13" s="108" t="s">
        <v>95</v>
      </c>
      <c r="E13" s="62">
        <v>4</v>
      </c>
      <c r="F13" s="118" t="s">
        <v>125</v>
      </c>
      <c r="G13" s="118" t="s">
        <v>126</v>
      </c>
      <c r="H13" s="78" t="s">
        <v>127</v>
      </c>
      <c r="I13" s="79">
        <v>96</v>
      </c>
      <c r="J13" s="71">
        <v>5</v>
      </c>
      <c r="K13" s="5">
        <v>7</v>
      </c>
      <c r="L13" s="5">
        <v>0</v>
      </c>
      <c r="M13" s="5">
        <v>7</v>
      </c>
      <c r="N13" s="58">
        <v>1.4</v>
      </c>
      <c r="O13" s="140">
        <v>1</v>
      </c>
      <c r="P13" s="141">
        <v>16</v>
      </c>
      <c r="Q13" s="14" t="s">
        <v>47</v>
      </c>
      <c r="R13" s="14"/>
      <c r="S13" s="7"/>
      <c r="T13" s="50" t="s">
        <v>114</v>
      </c>
      <c r="U13" s="50" t="s">
        <v>114</v>
      </c>
      <c r="V13" s="50" t="s">
        <v>114</v>
      </c>
      <c r="W13" s="50" t="s">
        <v>114</v>
      </c>
      <c r="X13" s="50" t="s">
        <v>46</v>
      </c>
      <c r="Y13" s="51"/>
      <c r="Z13" s="14" t="s">
        <v>47</v>
      </c>
      <c r="AA13" s="14" t="s">
        <v>47</v>
      </c>
      <c r="AB13" s="14" t="s">
        <v>115</v>
      </c>
      <c r="AC13" s="51">
        <v>1</v>
      </c>
    </row>
    <row r="14" spans="1:29" s="25" customFormat="1" ht="17.25" customHeight="1">
      <c r="A14" s="61">
        <v>8606</v>
      </c>
      <c r="B14" s="108" t="s">
        <v>109</v>
      </c>
      <c r="C14" s="108" t="s">
        <v>110</v>
      </c>
      <c r="D14" s="108" t="s">
        <v>95</v>
      </c>
      <c r="E14" s="62">
        <v>4</v>
      </c>
      <c r="F14" s="118" t="s">
        <v>125</v>
      </c>
      <c r="G14" s="118" t="s">
        <v>126</v>
      </c>
      <c r="H14" s="78" t="s">
        <v>128</v>
      </c>
      <c r="I14" s="79">
        <v>36</v>
      </c>
      <c r="J14" s="71">
        <v>5</v>
      </c>
      <c r="K14" s="5">
        <v>1</v>
      </c>
      <c r="L14" s="5">
        <v>0</v>
      </c>
      <c r="M14" s="5">
        <v>1</v>
      </c>
      <c r="N14" s="58">
        <v>0.2</v>
      </c>
      <c r="O14" s="8">
        <v>0</v>
      </c>
      <c r="P14" s="8">
        <v>0</v>
      </c>
      <c r="Q14" s="14" t="s">
        <v>47</v>
      </c>
      <c r="R14" s="14"/>
      <c r="S14" s="7"/>
      <c r="T14" s="50" t="s">
        <v>27</v>
      </c>
      <c r="U14" s="50" t="s">
        <v>114</v>
      </c>
      <c r="V14" s="50" t="s">
        <v>114</v>
      </c>
      <c r="W14" s="50" t="s">
        <v>114</v>
      </c>
      <c r="X14" s="50" t="s">
        <v>79</v>
      </c>
      <c r="Y14" s="51"/>
      <c r="Z14" s="14" t="s">
        <v>115</v>
      </c>
      <c r="AA14" s="14" t="s">
        <v>47</v>
      </c>
      <c r="AB14" s="14" t="s">
        <v>115</v>
      </c>
      <c r="AC14" s="51">
        <v>1</v>
      </c>
    </row>
    <row r="15" spans="1:29" s="25" customFormat="1" ht="17.25" customHeight="1">
      <c r="A15" s="61">
        <v>9561</v>
      </c>
      <c r="B15" s="108" t="s">
        <v>109</v>
      </c>
      <c r="C15" s="108" t="s">
        <v>110</v>
      </c>
      <c r="D15" s="108" t="s">
        <v>95</v>
      </c>
      <c r="E15" s="62">
        <v>4</v>
      </c>
      <c r="F15" s="118" t="s">
        <v>125</v>
      </c>
      <c r="G15" s="118" t="s">
        <v>126</v>
      </c>
      <c r="H15" s="78" t="s">
        <v>129</v>
      </c>
      <c r="I15" s="79">
        <v>36</v>
      </c>
      <c r="J15" s="71">
        <v>5</v>
      </c>
      <c r="K15" s="5">
        <v>2</v>
      </c>
      <c r="L15" s="5">
        <v>0</v>
      </c>
      <c r="M15" s="5">
        <v>2</v>
      </c>
      <c r="N15" s="58">
        <v>0.4</v>
      </c>
      <c r="O15" s="141">
        <v>3</v>
      </c>
      <c r="P15" s="141">
        <v>47</v>
      </c>
      <c r="Q15" s="14" t="s">
        <v>47</v>
      </c>
      <c r="R15" s="14"/>
      <c r="S15" s="7"/>
      <c r="T15" s="50" t="s">
        <v>114</v>
      </c>
      <c r="U15" s="50" t="s">
        <v>114</v>
      </c>
      <c r="V15" s="50" t="s">
        <v>114</v>
      </c>
      <c r="W15" s="50" t="s">
        <v>114</v>
      </c>
      <c r="X15" s="50" t="s">
        <v>46</v>
      </c>
      <c r="Y15" s="51"/>
      <c r="Z15" s="14" t="s">
        <v>47</v>
      </c>
      <c r="AA15" s="14" t="s">
        <v>47</v>
      </c>
      <c r="AB15" s="14" t="s">
        <v>115</v>
      </c>
      <c r="AC15" s="51">
        <v>1</v>
      </c>
    </row>
    <row r="16" spans="1:29" s="26" customFormat="1" ht="17.25" customHeight="1">
      <c r="A16" s="61">
        <v>7961</v>
      </c>
      <c r="B16" s="108" t="s">
        <v>109</v>
      </c>
      <c r="C16" s="108" t="s">
        <v>110</v>
      </c>
      <c r="D16" s="108" t="s">
        <v>95</v>
      </c>
      <c r="E16" s="62">
        <v>5</v>
      </c>
      <c r="F16" s="118" t="s">
        <v>130</v>
      </c>
      <c r="G16" s="118" t="s">
        <v>131</v>
      </c>
      <c r="H16" s="78" t="s">
        <v>132</v>
      </c>
      <c r="I16" s="79">
        <v>58</v>
      </c>
      <c r="J16" s="71">
        <v>5</v>
      </c>
      <c r="K16" s="5">
        <v>3</v>
      </c>
      <c r="L16" s="5">
        <v>0</v>
      </c>
      <c r="M16" s="5">
        <v>3</v>
      </c>
      <c r="N16" s="58">
        <v>0.6</v>
      </c>
      <c r="O16" s="141">
        <v>3</v>
      </c>
      <c r="P16" s="141">
        <v>23</v>
      </c>
      <c r="Q16" s="14" t="s">
        <v>47</v>
      </c>
      <c r="R16" s="14"/>
      <c r="S16" s="7"/>
      <c r="T16" s="50" t="s">
        <v>114</v>
      </c>
      <c r="U16" s="50" t="s">
        <v>27</v>
      </c>
      <c r="V16" s="50" t="s">
        <v>114</v>
      </c>
      <c r="W16" s="50" t="s">
        <v>114</v>
      </c>
      <c r="X16" s="50" t="s">
        <v>79</v>
      </c>
      <c r="Y16" s="51"/>
      <c r="Z16" s="14" t="s">
        <v>47</v>
      </c>
      <c r="AA16" s="14" t="s">
        <v>47</v>
      </c>
      <c r="AB16" s="14" t="s">
        <v>115</v>
      </c>
      <c r="AC16" s="51">
        <v>1</v>
      </c>
    </row>
    <row r="17" spans="1:29" s="27" customFormat="1" ht="17.25" customHeight="1">
      <c r="A17" s="61">
        <v>12181</v>
      </c>
      <c r="B17" s="108" t="s">
        <v>109</v>
      </c>
      <c r="C17" s="108" t="s">
        <v>110</v>
      </c>
      <c r="D17" s="108" t="s">
        <v>95</v>
      </c>
      <c r="E17" s="62">
        <v>5</v>
      </c>
      <c r="F17" s="118" t="s">
        <v>130</v>
      </c>
      <c r="G17" s="118" t="s">
        <v>131</v>
      </c>
      <c r="H17" s="78" t="s">
        <v>133</v>
      </c>
      <c r="I17" s="79">
        <v>257</v>
      </c>
      <c r="J17" s="71">
        <v>15</v>
      </c>
      <c r="K17" s="5">
        <v>19</v>
      </c>
      <c r="L17" s="5">
        <v>0</v>
      </c>
      <c r="M17" s="5">
        <v>19</v>
      </c>
      <c r="N17" s="58">
        <v>1.2666666666666666</v>
      </c>
      <c r="O17" s="141">
        <v>4</v>
      </c>
      <c r="P17" s="141">
        <v>26</v>
      </c>
      <c r="Q17" s="14" t="s">
        <v>47</v>
      </c>
      <c r="R17" s="14"/>
      <c r="S17" s="7"/>
      <c r="T17" s="50" t="s">
        <v>90</v>
      </c>
      <c r="U17" s="50" t="s">
        <v>114</v>
      </c>
      <c r="V17" s="50" t="s">
        <v>114</v>
      </c>
      <c r="W17" s="50" t="s">
        <v>90</v>
      </c>
      <c r="X17" s="50" t="s">
        <v>79</v>
      </c>
      <c r="Y17" s="57"/>
      <c r="Z17" s="14" t="s">
        <v>47</v>
      </c>
      <c r="AA17" s="14" t="s">
        <v>47</v>
      </c>
      <c r="AB17" s="14" t="s">
        <v>115</v>
      </c>
      <c r="AC17" s="51">
        <v>1</v>
      </c>
    </row>
    <row r="18" spans="1:29" s="25" customFormat="1" ht="17.25" customHeight="1">
      <c r="A18" s="61">
        <v>14239</v>
      </c>
      <c r="B18" s="108" t="s">
        <v>109</v>
      </c>
      <c r="C18" s="108" t="s">
        <v>110</v>
      </c>
      <c r="D18" s="108" t="s">
        <v>95</v>
      </c>
      <c r="E18" s="62">
        <v>5</v>
      </c>
      <c r="F18" s="118" t="s">
        <v>130</v>
      </c>
      <c r="G18" s="118" t="s">
        <v>131</v>
      </c>
      <c r="H18" s="78" t="s">
        <v>134</v>
      </c>
      <c r="I18" s="79">
        <v>49</v>
      </c>
      <c r="J18" s="71">
        <v>5</v>
      </c>
      <c r="K18" s="5">
        <v>3</v>
      </c>
      <c r="L18" s="5">
        <v>0</v>
      </c>
      <c r="M18" s="5">
        <v>3</v>
      </c>
      <c r="N18" s="58">
        <v>0.6</v>
      </c>
      <c r="O18" s="140">
        <v>1</v>
      </c>
      <c r="P18" s="141">
        <v>14</v>
      </c>
      <c r="Q18" s="14" t="s">
        <v>47</v>
      </c>
      <c r="R18" s="14"/>
      <c r="S18" s="7"/>
      <c r="T18" s="50" t="s">
        <v>114</v>
      </c>
      <c r="U18" s="50" t="s">
        <v>114</v>
      </c>
      <c r="V18" s="50" t="s">
        <v>114</v>
      </c>
      <c r="W18" s="50" t="s">
        <v>114</v>
      </c>
      <c r="X18" s="50" t="s">
        <v>46</v>
      </c>
      <c r="Y18" s="57"/>
      <c r="Z18" s="14" t="s">
        <v>47</v>
      </c>
      <c r="AA18" s="14" t="s">
        <v>47</v>
      </c>
      <c r="AB18" s="14" t="s">
        <v>115</v>
      </c>
      <c r="AC18" s="51">
        <v>1</v>
      </c>
    </row>
    <row r="19" spans="1:29" s="25" customFormat="1" ht="17.25" customHeight="1">
      <c r="A19" s="61">
        <v>5214</v>
      </c>
      <c r="B19" s="108" t="s">
        <v>109</v>
      </c>
      <c r="C19" s="108" t="s">
        <v>110</v>
      </c>
      <c r="D19" s="108" t="s">
        <v>95</v>
      </c>
      <c r="E19" s="62">
        <v>6</v>
      </c>
      <c r="F19" s="118" t="s">
        <v>135</v>
      </c>
      <c r="G19" s="118" t="s">
        <v>136</v>
      </c>
      <c r="H19" s="78" t="s">
        <v>137</v>
      </c>
      <c r="I19" s="79">
        <v>107</v>
      </c>
      <c r="J19" s="71">
        <v>6</v>
      </c>
      <c r="K19" s="5">
        <v>5</v>
      </c>
      <c r="L19" s="5">
        <v>0</v>
      </c>
      <c r="M19" s="5">
        <v>5</v>
      </c>
      <c r="N19" s="58">
        <v>0.83333333333333337</v>
      </c>
      <c r="O19" s="141">
        <v>3</v>
      </c>
      <c r="P19" s="141">
        <v>49</v>
      </c>
      <c r="Q19" s="14" t="s">
        <v>47</v>
      </c>
      <c r="R19" s="14"/>
      <c r="S19" s="7"/>
      <c r="T19" s="50" t="s">
        <v>114</v>
      </c>
      <c r="U19" s="50" t="s">
        <v>114</v>
      </c>
      <c r="V19" s="50" t="s">
        <v>90</v>
      </c>
      <c r="W19" s="50" t="s">
        <v>90</v>
      </c>
      <c r="X19" s="50" t="s">
        <v>79</v>
      </c>
      <c r="Y19" s="51"/>
      <c r="Z19" s="14" t="s">
        <v>47</v>
      </c>
      <c r="AA19" s="14" t="s">
        <v>47</v>
      </c>
      <c r="AB19" s="14" t="s">
        <v>115</v>
      </c>
      <c r="AC19" s="51">
        <v>1</v>
      </c>
    </row>
    <row r="20" spans="1:29" s="25" customFormat="1" ht="17.25" customHeight="1">
      <c r="A20" s="61">
        <v>10304</v>
      </c>
      <c r="B20" s="108" t="s">
        <v>109</v>
      </c>
      <c r="C20" s="108" t="s">
        <v>110</v>
      </c>
      <c r="D20" s="108" t="s">
        <v>95</v>
      </c>
      <c r="E20" s="62">
        <v>6</v>
      </c>
      <c r="F20" s="118" t="s">
        <v>135</v>
      </c>
      <c r="G20" s="118" t="s">
        <v>136</v>
      </c>
      <c r="H20" s="78" t="s">
        <v>119</v>
      </c>
      <c r="I20" s="79">
        <v>66</v>
      </c>
      <c r="J20" s="71">
        <v>5</v>
      </c>
      <c r="K20" s="5">
        <v>8</v>
      </c>
      <c r="L20" s="5">
        <v>0</v>
      </c>
      <c r="M20" s="5">
        <v>8</v>
      </c>
      <c r="N20" s="58">
        <v>1.6</v>
      </c>
      <c r="O20" s="140">
        <v>1</v>
      </c>
      <c r="P20" s="140">
        <v>1</v>
      </c>
      <c r="Q20" s="14" t="s">
        <v>47</v>
      </c>
      <c r="R20" s="14"/>
      <c r="S20" s="7"/>
      <c r="T20" s="50" t="s">
        <v>114</v>
      </c>
      <c r="U20" s="50" t="s">
        <v>114</v>
      </c>
      <c r="V20" s="50" t="s">
        <v>90</v>
      </c>
      <c r="W20" s="50" t="s">
        <v>90</v>
      </c>
      <c r="X20" s="50" t="s">
        <v>79</v>
      </c>
      <c r="Y20" s="51"/>
      <c r="Z20" s="14" t="s">
        <v>47</v>
      </c>
      <c r="AA20" s="14" t="s">
        <v>47</v>
      </c>
      <c r="AB20" s="14" t="s">
        <v>115</v>
      </c>
      <c r="AC20" s="51">
        <v>1</v>
      </c>
    </row>
    <row r="21" spans="1:29" s="25" customFormat="1" ht="17.25" customHeight="1">
      <c r="A21" s="61">
        <v>13297</v>
      </c>
      <c r="B21" s="108" t="s">
        <v>109</v>
      </c>
      <c r="C21" s="108" t="s">
        <v>110</v>
      </c>
      <c r="D21" s="108" t="s">
        <v>95</v>
      </c>
      <c r="E21" s="62">
        <v>6</v>
      </c>
      <c r="F21" s="118" t="s">
        <v>135</v>
      </c>
      <c r="G21" s="118" t="s">
        <v>136</v>
      </c>
      <c r="H21" s="78" t="s">
        <v>138</v>
      </c>
      <c r="I21" s="79">
        <v>66</v>
      </c>
      <c r="J21" s="71">
        <v>5</v>
      </c>
      <c r="K21" s="5">
        <v>1</v>
      </c>
      <c r="L21" s="5">
        <v>0</v>
      </c>
      <c r="M21" s="5">
        <v>1</v>
      </c>
      <c r="N21" s="58">
        <v>0.2</v>
      </c>
      <c r="O21" s="8">
        <v>0</v>
      </c>
      <c r="P21" s="8">
        <v>0</v>
      </c>
      <c r="Q21" s="14" t="s">
        <v>47</v>
      </c>
      <c r="R21" s="14"/>
      <c r="S21" s="7"/>
      <c r="T21" s="50" t="s">
        <v>114</v>
      </c>
      <c r="U21" s="50" t="s">
        <v>114</v>
      </c>
      <c r="V21" s="50" t="s">
        <v>114</v>
      </c>
      <c r="W21" s="50" t="s">
        <v>90</v>
      </c>
      <c r="X21" s="50" t="s">
        <v>79</v>
      </c>
      <c r="Y21" s="57"/>
      <c r="Z21" s="14" t="s">
        <v>47</v>
      </c>
      <c r="AA21" s="14" t="s">
        <v>47</v>
      </c>
      <c r="AB21" s="14" t="s">
        <v>115</v>
      </c>
      <c r="AC21" s="51">
        <v>1</v>
      </c>
    </row>
    <row r="22" spans="1:29" s="25" customFormat="1" ht="17.25" customHeight="1">
      <c r="A22" s="61">
        <v>10733</v>
      </c>
      <c r="B22" s="108" t="s">
        <v>109</v>
      </c>
      <c r="C22" s="108" t="s">
        <v>110</v>
      </c>
      <c r="D22" s="108" t="s">
        <v>95</v>
      </c>
      <c r="E22" s="62">
        <v>7</v>
      </c>
      <c r="F22" s="118" t="s">
        <v>139</v>
      </c>
      <c r="G22" s="118" t="s">
        <v>140</v>
      </c>
      <c r="H22" s="78" t="s">
        <v>141</v>
      </c>
      <c r="I22" s="79">
        <v>187</v>
      </c>
      <c r="J22" s="71">
        <v>11</v>
      </c>
      <c r="K22" s="5">
        <v>2</v>
      </c>
      <c r="L22" s="5">
        <v>0</v>
      </c>
      <c r="M22" s="5">
        <v>2</v>
      </c>
      <c r="N22" s="58">
        <v>0.18181818181818182</v>
      </c>
      <c r="O22" s="141">
        <v>3</v>
      </c>
      <c r="P22" s="141">
        <v>79</v>
      </c>
      <c r="Q22" s="14" t="s">
        <v>47</v>
      </c>
      <c r="R22" s="14"/>
      <c r="S22" s="7"/>
      <c r="T22" s="50" t="s">
        <v>90</v>
      </c>
      <c r="U22" s="50" t="s">
        <v>114</v>
      </c>
      <c r="V22" s="50" t="s">
        <v>90</v>
      </c>
      <c r="W22" s="50" t="s">
        <v>90</v>
      </c>
      <c r="X22" s="50" t="s">
        <v>79</v>
      </c>
      <c r="Y22" s="51"/>
      <c r="Z22" s="14" t="s">
        <v>47</v>
      </c>
      <c r="AA22" s="14" t="s">
        <v>47</v>
      </c>
      <c r="AB22" s="14" t="s">
        <v>115</v>
      </c>
      <c r="AC22" s="51">
        <v>1</v>
      </c>
    </row>
    <row r="23" spans="1:29" s="26" customFormat="1" ht="17.25" customHeight="1">
      <c r="A23" s="61">
        <v>11246</v>
      </c>
      <c r="B23" s="108" t="s">
        <v>109</v>
      </c>
      <c r="C23" s="108" t="s">
        <v>110</v>
      </c>
      <c r="D23" s="108" t="s">
        <v>95</v>
      </c>
      <c r="E23" s="62">
        <v>7</v>
      </c>
      <c r="F23" s="118" t="s">
        <v>139</v>
      </c>
      <c r="G23" s="118" t="s">
        <v>140</v>
      </c>
      <c r="H23" s="78" t="s">
        <v>142</v>
      </c>
      <c r="I23" s="79">
        <v>113</v>
      </c>
      <c r="J23" s="71">
        <v>6</v>
      </c>
      <c r="K23" s="5">
        <v>6</v>
      </c>
      <c r="L23" s="5">
        <v>0</v>
      </c>
      <c r="M23" s="5">
        <v>6</v>
      </c>
      <c r="N23" s="58">
        <v>1</v>
      </c>
      <c r="O23" s="141">
        <v>5</v>
      </c>
      <c r="P23" s="141">
        <v>61</v>
      </c>
      <c r="Q23" s="14" t="s">
        <v>47</v>
      </c>
      <c r="R23" s="14"/>
      <c r="S23" s="7"/>
      <c r="T23" s="50" t="s">
        <v>114</v>
      </c>
      <c r="U23" s="50" t="s">
        <v>114</v>
      </c>
      <c r="V23" s="50" t="s">
        <v>114</v>
      </c>
      <c r="W23" s="50" t="s">
        <v>114</v>
      </c>
      <c r="X23" s="50" t="s">
        <v>46</v>
      </c>
      <c r="Y23" s="57"/>
      <c r="Z23" s="14" t="s">
        <v>47</v>
      </c>
      <c r="AA23" s="14" t="s">
        <v>47</v>
      </c>
      <c r="AB23" s="14" t="s">
        <v>115</v>
      </c>
      <c r="AC23" s="51">
        <v>1</v>
      </c>
    </row>
    <row r="24" spans="1:29" s="25" customFormat="1" ht="17.25" customHeight="1">
      <c r="A24" s="61">
        <v>6739</v>
      </c>
      <c r="B24" s="108" t="s">
        <v>109</v>
      </c>
      <c r="C24" s="108" t="s">
        <v>110</v>
      </c>
      <c r="D24" s="108" t="s">
        <v>95</v>
      </c>
      <c r="E24" s="62">
        <v>8</v>
      </c>
      <c r="F24" s="118" t="s">
        <v>143</v>
      </c>
      <c r="G24" s="118" t="s">
        <v>144</v>
      </c>
      <c r="H24" s="78" t="s">
        <v>145</v>
      </c>
      <c r="I24" s="79">
        <v>75</v>
      </c>
      <c r="J24" s="71">
        <v>5</v>
      </c>
      <c r="K24" s="5">
        <v>1</v>
      </c>
      <c r="L24" s="5">
        <v>0</v>
      </c>
      <c r="M24" s="5">
        <v>1</v>
      </c>
      <c r="N24" s="58">
        <v>0.2</v>
      </c>
      <c r="O24" s="140">
        <v>1</v>
      </c>
      <c r="P24" s="141">
        <v>13</v>
      </c>
      <c r="Q24" s="14" t="s">
        <v>47</v>
      </c>
      <c r="R24" s="14"/>
      <c r="S24" s="7"/>
      <c r="T24" s="50" t="s">
        <v>114</v>
      </c>
      <c r="U24" s="50" t="s">
        <v>114</v>
      </c>
      <c r="V24" s="50" t="s">
        <v>114</v>
      </c>
      <c r="W24" s="50" t="s">
        <v>114</v>
      </c>
      <c r="X24" s="50" t="s">
        <v>46</v>
      </c>
      <c r="Y24" s="51"/>
      <c r="Z24" s="14" t="s">
        <v>47</v>
      </c>
      <c r="AA24" s="14" t="s">
        <v>47</v>
      </c>
      <c r="AB24" s="14" t="s">
        <v>115</v>
      </c>
      <c r="AC24" s="51">
        <v>1</v>
      </c>
    </row>
    <row r="25" spans="1:29" s="25" customFormat="1" ht="17.25" customHeight="1">
      <c r="A25" s="61">
        <v>9731</v>
      </c>
      <c r="B25" s="108" t="s">
        <v>109</v>
      </c>
      <c r="C25" s="108" t="s">
        <v>110</v>
      </c>
      <c r="D25" s="108" t="s">
        <v>95</v>
      </c>
      <c r="E25" s="62">
        <v>8</v>
      </c>
      <c r="F25" s="118" t="s">
        <v>143</v>
      </c>
      <c r="G25" s="118" t="s">
        <v>144</v>
      </c>
      <c r="H25" s="78" t="s">
        <v>146</v>
      </c>
      <c r="I25" s="79">
        <v>49</v>
      </c>
      <c r="J25" s="71">
        <v>5</v>
      </c>
      <c r="K25" s="5">
        <v>0</v>
      </c>
      <c r="L25" s="5">
        <v>0</v>
      </c>
      <c r="M25" s="5">
        <v>0</v>
      </c>
      <c r="N25" s="58">
        <v>0</v>
      </c>
      <c r="O25" s="140">
        <v>1</v>
      </c>
      <c r="P25" s="140">
        <v>1</v>
      </c>
      <c r="Q25" s="14" t="s">
        <v>47</v>
      </c>
      <c r="R25" s="14"/>
      <c r="S25" s="7"/>
      <c r="T25" s="50" t="s">
        <v>114</v>
      </c>
      <c r="U25" s="50" t="s">
        <v>114</v>
      </c>
      <c r="V25" s="50" t="s">
        <v>114</v>
      </c>
      <c r="W25" s="50" t="s">
        <v>114</v>
      </c>
      <c r="X25" s="50" t="s">
        <v>46</v>
      </c>
      <c r="Y25" s="57"/>
      <c r="Z25" s="14" t="s">
        <v>47</v>
      </c>
      <c r="AA25" s="14" t="s">
        <v>47</v>
      </c>
      <c r="AB25" s="14" t="s">
        <v>115</v>
      </c>
      <c r="AC25" s="51">
        <v>1</v>
      </c>
    </row>
    <row r="26" spans="1:29" s="25" customFormat="1" ht="17.25" customHeight="1">
      <c r="A26" s="61">
        <v>17140</v>
      </c>
      <c r="B26" s="108" t="s">
        <v>109</v>
      </c>
      <c r="C26" s="108" t="s">
        <v>110</v>
      </c>
      <c r="D26" s="108" t="s">
        <v>95</v>
      </c>
      <c r="E26" s="62">
        <v>8</v>
      </c>
      <c r="F26" s="118" t="s">
        <v>143</v>
      </c>
      <c r="G26" s="118" t="s">
        <v>144</v>
      </c>
      <c r="H26" s="78" t="s">
        <v>147</v>
      </c>
      <c r="I26" s="79">
        <v>18</v>
      </c>
      <c r="J26" s="71">
        <v>5</v>
      </c>
      <c r="K26" s="5">
        <v>0</v>
      </c>
      <c r="L26" s="5">
        <v>0</v>
      </c>
      <c r="M26" s="5">
        <v>0</v>
      </c>
      <c r="N26" s="58">
        <v>0</v>
      </c>
      <c r="O26" s="8">
        <v>0</v>
      </c>
      <c r="P26" s="8">
        <v>0</v>
      </c>
      <c r="Q26" s="14" t="s">
        <v>115</v>
      </c>
      <c r="R26" s="14"/>
      <c r="S26" s="7"/>
      <c r="T26" s="50" t="s">
        <v>27</v>
      </c>
      <c r="U26" s="50" t="s">
        <v>27</v>
      </c>
      <c r="V26" s="50" t="s">
        <v>27</v>
      </c>
      <c r="W26" s="50" t="s">
        <v>27</v>
      </c>
      <c r="X26" s="50" t="s">
        <v>79</v>
      </c>
      <c r="Y26" s="51"/>
      <c r="Z26" s="14" t="s">
        <v>115</v>
      </c>
      <c r="AA26" s="14" t="s">
        <v>115</v>
      </c>
      <c r="AB26" s="14" t="s">
        <v>115</v>
      </c>
      <c r="AC26" s="51">
        <v>1</v>
      </c>
    </row>
    <row r="27" spans="1:29" s="25" customFormat="1" ht="17.25" customHeight="1">
      <c r="A27" s="61">
        <v>6010</v>
      </c>
      <c r="B27" s="108" t="s">
        <v>109</v>
      </c>
      <c r="C27" s="108" t="s">
        <v>110</v>
      </c>
      <c r="D27" s="108" t="s">
        <v>95</v>
      </c>
      <c r="E27" s="62">
        <v>9</v>
      </c>
      <c r="F27" s="118" t="s">
        <v>148</v>
      </c>
      <c r="G27" s="118" t="s">
        <v>149</v>
      </c>
      <c r="H27" s="78" t="s">
        <v>150</v>
      </c>
      <c r="I27" s="79">
        <v>92</v>
      </c>
      <c r="J27" s="71">
        <v>5</v>
      </c>
      <c r="K27" s="5">
        <v>4</v>
      </c>
      <c r="L27" s="5">
        <v>0</v>
      </c>
      <c r="M27" s="5">
        <v>4</v>
      </c>
      <c r="N27" s="58">
        <v>0.8</v>
      </c>
      <c r="O27" s="140">
        <v>1</v>
      </c>
      <c r="P27" s="140">
        <v>5</v>
      </c>
      <c r="Q27" s="14" t="s">
        <v>47</v>
      </c>
      <c r="R27" s="14"/>
      <c r="S27" s="7"/>
      <c r="T27" s="50" t="s">
        <v>114</v>
      </c>
      <c r="U27" s="50" t="s">
        <v>114</v>
      </c>
      <c r="V27" s="50" t="s">
        <v>114</v>
      </c>
      <c r="W27" s="50" t="s">
        <v>114</v>
      </c>
      <c r="X27" s="50" t="s">
        <v>46</v>
      </c>
      <c r="Y27" s="51"/>
      <c r="Z27" s="14" t="s">
        <v>47</v>
      </c>
      <c r="AA27" s="14" t="s">
        <v>47</v>
      </c>
      <c r="AB27" s="14" t="s">
        <v>115</v>
      </c>
      <c r="AC27" s="51">
        <v>1</v>
      </c>
    </row>
    <row r="28" spans="1:29" s="25" customFormat="1" ht="17.25" customHeight="1">
      <c r="A28" s="61">
        <v>14399</v>
      </c>
      <c r="B28" s="108" t="s">
        <v>109</v>
      </c>
      <c r="C28" s="108" t="s">
        <v>110</v>
      </c>
      <c r="D28" s="108" t="s">
        <v>95</v>
      </c>
      <c r="E28" s="62">
        <v>9</v>
      </c>
      <c r="F28" s="118" t="s">
        <v>148</v>
      </c>
      <c r="G28" s="118" t="s">
        <v>149</v>
      </c>
      <c r="H28" s="78" t="s">
        <v>151</v>
      </c>
      <c r="I28" s="79">
        <v>92</v>
      </c>
      <c r="J28" s="71">
        <v>5</v>
      </c>
      <c r="K28" s="5">
        <v>1</v>
      </c>
      <c r="L28" s="5">
        <v>0</v>
      </c>
      <c r="M28" s="5">
        <v>1</v>
      </c>
      <c r="N28" s="58">
        <v>0.2</v>
      </c>
      <c r="O28" s="140">
        <v>1</v>
      </c>
      <c r="P28" s="140">
        <v>1</v>
      </c>
      <c r="Q28" s="14" t="s">
        <v>47</v>
      </c>
      <c r="R28" s="14"/>
      <c r="S28" s="7"/>
      <c r="T28" s="50" t="s">
        <v>114</v>
      </c>
      <c r="U28" s="50" t="s">
        <v>114</v>
      </c>
      <c r="V28" s="50" t="s">
        <v>114</v>
      </c>
      <c r="W28" s="50" t="s">
        <v>114</v>
      </c>
      <c r="X28" s="50" t="s">
        <v>46</v>
      </c>
      <c r="Y28" s="51"/>
      <c r="Z28" s="14" t="s">
        <v>47</v>
      </c>
      <c r="AA28" s="14" t="s">
        <v>47</v>
      </c>
      <c r="AB28" s="14" t="s">
        <v>115</v>
      </c>
      <c r="AC28" s="51">
        <v>1</v>
      </c>
    </row>
    <row r="29" spans="1:29" s="26" customFormat="1" ht="17.25" customHeight="1">
      <c r="A29" s="61">
        <v>16127</v>
      </c>
      <c r="B29" s="108" t="s">
        <v>109</v>
      </c>
      <c r="C29" s="108" t="s">
        <v>110</v>
      </c>
      <c r="D29" s="108" t="s">
        <v>95</v>
      </c>
      <c r="E29" s="62">
        <v>9</v>
      </c>
      <c r="F29" s="118" t="s">
        <v>148</v>
      </c>
      <c r="G29" s="118" t="s">
        <v>149</v>
      </c>
      <c r="H29" s="78" t="s">
        <v>152</v>
      </c>
      <c r="I29" s="79">
        <v>48</v>
      </c>
      <c r="J29" s="71">
        <v>5</v>
      </c>
      <c r="K29" s="5">
        <v>2</v>
      </c>
      <c r="L29" s="5">
        <v>0</v>
      </c>
      <c r="M29" s="5">
        <v>2</v>
      </c>
      <c r="N29" s="58">
        <v>0.4</v>
      </c>
      <c r="O29" s="8">
        <v>0</v>
      </c>
      <c r="P29" s="8">
        <v>0</v>
      </c>
      <c r="Q29" s="14" t="s">
        <v>47</v>
      </c>
      <c r="R29" s="14"/>
      <c r="S29" s="7"/>
      <c r="T29" s="50" t="s">
        <v>114</v>
      </c>
      <c r="U29" s="50" t="s">
        <v>114</v>
      </c>
      <c r="V29" s="50" t="s">
        <v>27</v>
      </c>
      <c r="W29" s="50" t="s">
        <v>114</v>
      </c>
      <c r="X29" s="50" t="s">
        <v>79</v>
      </c>
      <c r="Y29" s="51"/>
      <c r="Z29" s="14" t="s">
        <v>47</v>
      </c>
      <c r="AA29" s="14" t="s">
        <v>47</v>
      </c>
      <c r="AB29" s="14" t="s">
        <v>115</v>
      </c>
      <c r="AC29" s="51">
        <v>1</v>
      </c>
    </row>
    <row r="30" spans="1:29" s="25" customFormat="1" ht="17.25" customHeight="1">
      <c r="A30" s="61">
        <v>14764</v>
      </c>
      <c r="B30" s="108" t="s">
        <v>109</v>
      </c>
      <c r="C30" s="108" t="s">
        <v>110</v>
      </c>
      <c r="D30" s="108" t="s">
        <v>95</v>
      </c>
      <c r="E30" s="62">
        <v>10</v>
      </c>
      <c r="F30" s="118" t="s">
        <v>153</v>
      </c>
      <c r="G30" s="118" t="s">
        <v>154</v>
      </c>
      <c r="H30" s="78" t="s">
        <v>119</v>
      </c>
      <c r="I30" s="79">
        <v>59</v>
      </c>
      <c r="J30" s="71">
        <v>5</v>
      </c>
      <c r="K30" s="5">
        <v>3</v>
      </c>
      <c r="L30" s="5">
        <v>0</v>
      </c>
      <c r="M30" s="5">
        <v>3</v>
      </c>
      <c r="N30" s="58">
        <v>0.6</v>
      </c>
      <c r="O30" s="140">
        <v>1</v>
      </c>
      <c r="P30" s="140">
        <v>1</v>
      </c>
      <c r="Q30" s="14" t="s">
        <v>47</v>
      </c>
      <c r="R30" s="14"/>
      <c r="S30" s="7"/>
      <c r="T30" s="50" t="s">
        <v>114</v>
      </c>
      <c r="U30" s="50" t="s">
        <v>114</v>
      </c>
      <c r="V30" s="50" t="s">
        <v>27</v>
      </c>
      <c r="W30" s="50" t="s">
        <v>114</v>
      </c>
      <c r="X30" s="50" t="s">
        <v>79</v>
      </c>
      <c r="Y30" s="57"/>
      <c r="Z30" s="14" t="s">
        <v>47</v>
      </c>
      <c r="AA30" s="14" t="s">
        <v>47</v>
      </c>
      <c r="AB30" s="14" t="s">
        <v>115</v>
      </c>
      <c r="AC30" s="51">
        <v>1</v>
      </c>
    </row>
    <row r="31" spans="1:29" s="25" customFormat="1" ht="17.25" customHeight="1">
      <c r="A31" s="61">
        <v>15418</v>
      </c>
      <c r="B31" s="108" t="s">
        <v>109</v>
      </c>
      <c r="C31" s="108" t="s">
        <v>110</v>
      </c>
      <c r="D31" s="108" t="s">
        <v>95</v>
      </c>
      <c r="E31" s="62">
        <v>10</v>
      </c>
      <c r="F31" s="118" t="s">
        <v>153</v>
      </c>
      <c r="G31" s="118" t="s">
        <v>154</v>
      </c>
      <c r="H31" s="78" t="s">
        <v>119</v>
      </c>
      <c r="I31" s="79">
        <v>64</v>
      </c>
      <c r="J31" s="71">
        <v>5</v>
      </c>
      <c r="K31" s="5">
        <v>2</v>
      </c>
      <c r="L31" s="5">
        <v>0</v>
      </c>
      <c r="M31" s="5">
        <v>2</v>
      </c>
      <c r="N31" s="58">
        <v>0.4</v>
      </c>
      <c r="O31" s="140">
        <v>1</v>
      </c>
      <c r="P31" s="140">
        <v>3</v>
      </c>
      <c r="Q31" s="14" t="s">
        <v>47</v>
      </c>
      <c r="R31" s="14"/>
      <c r="S31" s="7"/>
      <c r="T31" s="50" t="s">
        <v>114</v>
      </c>
      <c r="U31" s="50" t="s">
        <v>114</v>
      </c>
      <c r="V31" s="50" t="s">
        <v>90</v>
      </c>
      <c r="W31" s="50" t="s">
        <v>114</v>
      </c>
      <c r="X31" s="50" t="s">
        <v>79</v>
      </c>
      <c r="Y31" s="57"/>
      <c r="Z31" s="14" t="s">
        <v>47</v>
      </c>
      <c r="AA31" s="14" t="s">
        <v>47</v>
      </c>
      <c r="AB31" s="14" t="s">
        <v>115</v>
      </c>
      <c r="AC31" s="51">
        <v>1</v>
      </c>
    </row>
    <row r="32" spans="1:29" s="25" customFormat="1" ht="17.25" customHeight="1">
      <c r="A32" s="61">
        <v>1129</v>
      </c>
      <c r="B32" s="108" t="s">
        <v>109</v>
      </c>
      <c r="C32" s="108" t="s">
        <v>110</v>
      </c>
      <c r="D32" s="108" t="s">
        <v>95</v>
      </c>
      <c r="E32" s="62">
        <v>11</v>
      </c>
      <c r="F32" s="118" t="s">
        <v>155</v>
      </c>
      <c r="G32" s="118" t="s">
        <v>156</v>
      </c>
      <c r="H32" s="78" t="s">
        <v>157</v>
      </c>
      <c r="I32" s="79">
        <v>100</v>
      </c>
      <c r="J32" s="71">
        <v>6</v>
      </c>
      <c r="K32" s="5">
        <v>3</v>
      </c>
      <c r="L32" s="5">
        <v>0</v>
      </c>
      <c r="M32" s="5">
        <v>3</v>
      </c>
      <c r="N32" s="58">
        <v>0.5</v>
      </c>
      <c r="O32" s="141">
        <v>3</v>
      </c>
      <c r="P32" s="141">
        <v>18</v>
      </c>
      <c r="Q32" s="14" t="s">
        <v>47</v>
      </c>
      <c r="R32" s="14"/>
      <c r="S32" s="7"/>
      <c r="T32" s="50" t="s">
        <v>114</v>
      </c>
      <c r="U32" s="50" t="s">
        <v>114</v>
      </c>
      <c r="V32" s="50" t="s">
        <v>90</v>
      </c>
      <c r="W32" s="50" t="s">
        <v>114</v>
      </c>
      <c r="X32" s="50" t="s">
        <v>79</v>
      </c>
      <c r="Y32" s="51"/>
      <c r="Z32" s="14" t="s">
        <v>47</v>
      </c>
      <c r="AA32" s="14" t="s">
        <v>47</v>
      </c>
      <c r="AB32" s="14" t="s">
        <v>115</v>
      </c>
      <c r="AC32" s="51">
        <v>1</v>
      </c>
    </row>
    <row r="33" spans="1:39" s="25" customFormat="1" ht="17.25" customHeight="1">
      <c r="A33" s="61">
        <v>7401</v>
      </c>
      <c r="B33" s="108" t="s">
        <v>82</v>
      </c>
      <c r="C33" s="108" t="s">
        <v>110</v>
      </c>
      <c r="D33" s="108" t="s">
        <v>95</v>
      </c>
      <c r="E33" s="62">
        <v>11</v>
      </c>
      <c r="F33" s="118" t="s">
        <v>155</v>
      </c>
      <c r="G33" s="118" t="s">
        <v>156</v>
      </c>
      <c r="H33" s="78" t="s">
        <v>158</v>
      </c>
      <c r="I33" s="79">
        <v>41</v>
      </c>
      <c r="J33" s="71">
        <v>5</v>
      </c>
      <c r="K33" s="5">
        <v>0</v>
      </c>
      <c r="L33" s="5">
        <v>0</v>
      </c>
      <c r="M33" s="5">
        <v>0</v>
      </c>
      <c r="N33" s="58">
        <v>0</v>
      </c>
      <c r="O33" s="8">
        <v>0</v>
      </c>
      <c r="P33" s="8">
        <v>0</v>
      </c>
      <c r="Q33" s="14" t="s">
        <v>47</v>
      </c>
      <c r="R33" s="14"/>
      <c r="S33" s="7"/>
      <c r="T33" s="50" t="s">
        <v>114</v>
      </c>
      <c r="U33" s="50" t="s">
        <v>114</v>
      </c>
      <c r="V33" s="50" t="s">
        <v>114</v>
      </c>
      <c r="W33" s="50" t="s">
        <v>114</v>
      </c>
      <c r="X33" s="50" t="s">
        <v>46</v>
      </c>
      <c r="Y33" s="51"/>
      <c r="Z33" s="14" t="s">
        <v>47</v>
      </c>
      <c r="AA33" s="14" t="s">
        <v>115</v>
      </c>
      <c r="AB33" s="14" t="s">
        <v>115</v>
      </c>
      <c r="AC33" s="51">
        <v>1</v>
      </c>
    </row>
    <row r="34" spans="1:39" s="25" customFormat="1" ht="17.25" customHeight="1">
      <c r="A34" s="61">
        <v>2611</v>
      </c>
      <c r="B34" s="108" t="s">
        <v>109</v>
      </c>
      <c r="C34" s="108" t="s">
        <v>110</v>
      </c>
      <c r="D34" s="108" t="s">
        <v>95</v>
      </c>
      <c r="E34" s="62">
        <v>12</v>
      </c>
      <c r="F34" s="118" t="s">
        <v>159</v>
      </c>
      <c r="G34" s="118" t="s">
        <v>160</v>
      </c>
      <c r="H34" s="78" t="s">
        <v>161</v>
      </c>
      <c r="I34" s="79">
        <v>42</v>
      </c>
      <c r="J34" s="71">
        <v>5</v>
      </c>
      <c r="K34" s="5">
        <v>3</v>
      </c>
      <c r="L34" s="5">
        <v>0</v>
      </c>
      <c r="M34" s="5">
        <v>3</v>
      </c>
      <c r="N34" s="58">
        <v>0.6</v>
      </c>
      <c r="O34" s="141">
        <v>3</v>
      </c>
      <c r="P34" s="141">
        <v>38</v>
      </c>
      <c r="Q34" s="14" t="s">
        <v>47</v>
      </c>
      <c r="R34" s="14"/>
      <c r="S34" s="7"/>
      <c r="T34" s="50" t="s">
        <v>114</v>
      </c>
      <c r="U34" s="50" t="s">
        <v>114</v>
      </c>
      <c r="V34" s="50" t="s">
        <v>114</v>
      </c>
      <c r="W34" s="50" t="s">
        <v>114</v>
      </c>
      <c r="X34" s="50" t="s">
        <v>46</v>
      </c>
      <c r="Y34" s="51"/>
      <c r="Z34" s="14" t="s">
        <v>47</v>
      </c>
      <c r="AA34" s="14" t="s">
        <v>47</v>
      </c>
      <c r="AB34" s="14" t="s">
        <v>115</v>
      </c>
      <c r="AC34" s="51">
        <v>1</v>
      </c>
    </row>
    <row r="35" spans="1:39" s="25" customFormat="1" ht="17.25" customHeight="1">
      <c r="A35" s="61">
        <v>6147</v>
      </c>
      <c r="B35" s="108" t="s">
        <v>109</v>
      </c>
      <c r="C35" s="108" t="s">
        <v>110</v>
      </c>
      <c r="D35" s="108" t="s">
        <v>95</v>
      </c>
      <c r="E35" s="62">
        <v>12</v>
      </c>
      <c r="F35" s="118" t="s">
        <v>159</v>
      </c>
      <c r="G35" s="118" t="s">
        <v>160</v>
      </c>
      <c r="H35" s="78" t="s">
        <v>162</v>
      </c>
      <c r="I35" s="79">
        <v>58</v>
      </c>
      <c r="J35" s="71">
        <v>5</v>
      </c>
      <c r="K35" s="5">
        <v>9</v>
      </c>
      <c r="L35" s="5">
        <v>0</v>
      </c>
      <c r="M35" s="5">
        <v>9</v>
      </c>
      <c r="N35" s="58">
        <v>1.8</v>
      </c>
      <c r="O35" s="141">
        <v>2</v>
      </c>
      <c r="P35" s="141">
        <v>25</v>
      </c>
      <c r="Q35" s="14" t="s">
        <v>47</v>
      </c>
      <c r="R35" s="14"/>
      <c r="S35" s="7"/>
      <c r="T35" s="50" t="s">
        <v>114</v>
      </c>
      <c r="U35" s="50" t="s">
        <v>114</v>
      </c>
      <c r="V35" s="50" t="s">
        <v>114</v>
      </c>
      <c r="W35" s="50" t="s">
        <v>114</v>
      </c>
      <c r="X35" s="50" t="s">
        <v>46</v>
      </c>
      <c r="Y35" s="51"/>
      <c r="Z35" s="14" t="s">
        <v>47</v>
      </c>
      <c r="AA35" s="14" t="s">
        <v>47</v>
      </c>
      <c r="AB35" s="14" t="s">
        <v>115</v>
      </c>
      <c r="AC35" s="51">
        <v>1</v>
      </c>
    </row>
    <row r="36" spans="1:39" s="28" customFormat="1" ht="17.25" customHeight="1">
      <c r="A36" s="61">
        <v>5347</v>
      </c>
      <c r="B36" s="108" t="s">
        <v>109</v>
      </c>
      <c r="C36" s="108" t="s">
        <v>110</v>
      </c>
      <c r="D36" s="108" t="s">
        <v>95</v>
      </c>
      <c r="E36" s="62">
        <v>13</v>
      </c>
      <c r="F36" s="118" t="s">
        <v>163</v>
      </c>
      <c r="G36" s="118" t="s">
        <v>164</v>
      </c>
      <c r="H36" s="78" t="s">
        <v>165</v>
      </c>
      <c r="I36" s="79">
        <v>49</v>
      </c>
      <c r="J36" s="71">
        <v>5</v>
      </c>
      <c r="K36" s="5">
        <v>0</v>
      </c>
      <c r="L36" s="5">
        <v>0</v>
      </c>
      <c r="M36" s="5">
        <v>0</v>
      </c>
      <c r="N36" s="58">
        <v>0</v>
      </c>
      <c r="O36" s="8">
        <v>0</v>
      </c>
      <c r="P36" s="8">
        <v>0</v>
      </c>
      <c r="Q36" s="14" t="s">
        <v>115</v>
      </c>
      <c r="R36" s="14"/>
      <c r="S36" s="7"/>
      <c r="T36" s="50" t="s">
        <v>27</v>
      </c>
      <c r="U36" s="50" t="s">
        <v>27</v>
      </c>
      <c r="V36" s="50" t="s">
        <v>27</v>
      </c>
      <c r="W36" s="50" t="s">
        <v>27</v>
      </c>
      <c r="X36" s="50" t="s">
        <v>79</v>
      </c>
      <c r="Y36" s="51"/>
      <c r="Z36" s="14" t="s">
        <v>115</v>
      </c>
      <c r="AA36" s="14" t="s">
        <v>115</v>
      </c>
      <c r="AB36" s="14" t="s">
        <v>115</v>
      </c>
      <c r="AC36" s="51">
        <v>1</v>
      </c>
    </row>
    <row r="37" spans="1:39" s="28" customFormat="1" ht="17.25" customHeight="1">
      <c r="A37" s="61">
        <v>8350</v>
      </c>
      <c r="B37" s="108" t="s">
        <v>82</v>
      </c>
      <c r="C37" s="108" t="s">
        <v>110</v>
      </c>
      <c r="D37" s="108" t="s">
        <v>95</v>
      </c>
      <c r="E37" s="62">
        <v>13</v>
      </c>
      <c r="F37" s="118" t="s">
        <v>163</v>
      </c>
      <c r="G37" s="118" t="s">
        <v>164</v>
      </c>
      <c r="H37" s="78" t="s">
        <v>166</v>
      </c>
      <c r="I37" s="79">
        <v>68</v>
      </c>
      <c r="J37" s="71">
        <v>5</v>
      </c>
      <c r="K37" s="5">
        <v>0</v>
      </c>
      <c r="L37" s="5">
        <v>0</v>
      </c>
      <c r="M37" s="5">
        <v>0</v>
      </c>
      <c r="N37" s="58">
        <v>0</v>
      </c>
      <c r="O37" s="8">
        <v>0</v>
      </c>
      <c r="P37" s="8">
        <v>0</v>
      </c>
      <c r="Q37" s="14" t="s">
        <v>115</v>
      </c>
      <c r="R37" s="14"/>
      <c r="S37" s="7"/>
      <c r="T37" s="50" t="s">
        <v>27</v>
      </c>
      <c r="U37" s="50" t="s">
        <v>27</v>
      </c>
      <c r="V37" s="50" t="s">
        <v>27</v>
      </c>
      <c r="W37" s="50" t="s">
        <v>27</v>
      </c>
      <c r="X37" s="50" t="s">
        <v>79</v>
      </c>
      <c r="Y37" s="59"/>
      <c r="Z37" s="14" t="s">
        <v>115</v>
      </c>
      <c r="AA37" s="14" t="s">
        <v>115</v>
      </c>
      <c r="AB37" s="14" t="s">
        <v>115</v>
      </c>
      <c r="AC37" s="51">
        <v>1</v>
      </c>
    </row>
    <row r="38" spans="1:39" s="25" customFormat="1" ht="15.75">
      <c r="A38" s="41" t="s">
        <v>29</v>
      </c>
      <c r="B38" s="123"/>
      <c r="C38" s="123"/>
      <c r="D38" s="107"/>
      <c r="E38" s="11"/>
      <c r="F38" s="11"/>
      <c r="G38" s="11"/>
      <c r="H38" s="19"/>
      <c r="I38" s="42" t="s">
        <v>17</v>
      </c>
      <c r="J38" s="72" t="s">
        <v>12</v>
      </c>
      <c r="K38" s="42" t="s">
        <v>13</v>
      </c>
      <c r="L38" s="42" t="s">
        <v>65</v>
      </c>
      <c r="M38" s="42" t="s">
        <v>66</v>
      </c>
      <c r="N38" s="43" t="s">
        <v>14</v>
      </c>
      <c r="O38" s="74" t="s">
        <v>45</v>
      </c>
      <c r="P38" s="74" t="s">
        <v>45</v>
      </c>
      <c r="Q38" s="44" t="s">
        <v>8</v>
      </c>
      <c r="R38" s="45" t="s">
        <v>9</v>
      </c>
      <c r="S38" s="46" t="s">
        <v>10</v>
      </c>
      <c r="T38" s="42" t="s">
        <v>18</v>
      </c>
      <c r="U38" s="42" t="s">
        <v>19</v>
      </c>
      <c r="V38" s="42" t="s">
        <v>20</v>
      </c>
      <c r="W38" s="42" t="s">
        <v>21</v>
      </c>
      <c r="X38" s="46" t="s">
        <v>77</v>
      </c>
      <c r="Y38" s="34"/>
      <c r="Z38" s="42" t="s">
        <v>11</v>
      </c>
      <c r="AA38" s="42" t="s">
        <v>105</v>
      </c>
      <c r="AB38" s="42" t="s">
        <v>108</v>
      </c>
      <c r="AC38" s="95" t="s">
        <v>73</v>
      </c>
    </row>
    <row r="39" spans="1:39" s="25" customFormat="1" ht="17.25" customHeight="1" thickBot="1">
      <c r="A39" s="4" t="s">
        <v>167</v>
      </c>
      <c r="B39" s="4"/>
      <c r="C39" s="4"/>
      <c r="D39" s="4"/>
      <c r="E39" s="2"/>
      <c r="F39" s="2"/>
      <c r="G39" s="2"/>
      <c r="H39" s="31"/>
      <c r="I39" s="80">
        <v>2679</v>
      </c>
      <c r="J39" s="75">
        <v>196</v>
      </c>
      <c r="K39" s="1">
        <v>113</v>
      </c>
      <c r="L39" s="1">
        <v>0</v>
      </c>
      <c r="M39" s="1">
        <v>113</v>
      </c>
      <c r="N39" s="6">
        <v>0.57653061224489799</v>
      </c>
      <c r="O39" s="111">
        <v>47</v>
      </c>
      <c r="P39" s="111">
        <v>524</v>
      </c>
      <c r="Q39" s="33">
        <v>29</v>
      </c>
      <c r="R39" s="33">
        <v>0</v>
      </c>
      <c r="S39" s="33">
        <v>0</v>
      </c>
      <c r="T39" s="32">
        <v>27</v>
      </c>
      <c r="U39" s="106">
        <v>27</v>
      </c>
      <c r="V39" s="106">
        <v>20</v>
      </c>
      <c r="W39" s="106">
        <v>23</v>
      </c>
      <c r="X39" s="32">
        <v>14</v>
      </c>
      <c r="Y39" s="32"/>
      <c r="Z39" s="1">
        <v>29</v>
      </c>
      <c r="AA39" s="1">
        <v>28</v>
      </c>
      <c r="AB39" s="1">
        <v>0</v>
      </c>
      <c r="AC39" s="96">
        <v>34</v>
      </c>
    </row>
    <row r="40" spans="1:39" s="25" customFormat="1" ht="17.25" customHeight="1" thickBot="1">
      <c r="A40" s="20"/>
      <c r="B40" s="20"/>
      <c r="C40" s="20"/>
      <c r="D40" s="20"/>
      <c r="E40" s="3"/>
      <c r="F40" s="3"/>
      <c r="G40" s="3"/>
      <c r="H40" s="145" t="s">
        <v>15</v>
      </c>
      <c r="I40" s="145"/>
      <c r="J40" s="145"/>
      <c r="K40" s="52">
        <v>207</v>
      </c>
      <c r="L40" s="105"/>
      <c r="M40" s="105"/>
      <c r="N40" s="9"/>
      <c r="O40" s="151" t="s">
        <v>68</v>
      </c>
      <c r="P40" s="152"/>
      <c r="Q40" s="152"/>
      <c r="R40" s="152"/>
      <c r="S40" s="152"/>
      <c r="T40" s="152"/>
      <c r="U40" s="152"/>
      <c r="V40" s="152"/>
      <c r="W40" s="152"/>
      <c r="X40" s="153"/>
      <c r="Y40" s="3"/>
      <c r="Z40" s="20"/>
      <c r="AA40" s="29"/>
      <c r="AB40" s="29"/>
      <c r="AJ40" s="49"/>
      <c r="AK40" s="49"/>
      <c r="AL40" s="49"/>
      <c r="AM40" s="49"/>
    </row>
    <row r="41" spans="1:39" ht="17.25" customHeight="1" thickTop="1" thickBot="1">
      <c r="A41" s="20"/>
      <c r="B41" s="20"/>
      <c r="C41" s="20"/>
      <c r="D41" s="20"/>
      <c r="E41" s="22"/>
      <c r="F41" s="22"/>
      <c r="G41" s="22"/>
      <c r="P41" s="126"/>
      <c r="Q41" s="127"/>
      <c r="R41" s="128"/>
      <c r="S41" s="129" t="s">
        <v>168</v>
      </c>
      <c r="T41" s="130">
        <f>COUNTIFS(T4:T37,"No Record")</f>
        <v>5</v>
      </c>
      <c r="U41" s="130">
        <f t="shared" ref="U41:W41" si="0">COUNTIFS(U4:U37,"No Record")</f>
        <v>7</v>
      </c>
      <c r="V41" s="130">
        <f t="shared" si="0"/>
        <v>7</v>
      </c>
      <c r="W41" s="130">
        <f t="shared" si="0"/>
        <v>6</v>
      </c>
      <c r="AJ41" s="49"/>
      <c r="AK41" s="49"/>
      <c r="AL41" s="49"/>
      <c r="AM41" s="49"/>
    </row>
    <row r="42" spans="1:39" ht="17.25" customHeight="1" thickTop="1" thickBot="1">
      <c r="A42" s="83"/>
      <c r="B42" s="22" t="s">
        <v>86</v>
      </c>
      <c r="E42" s="22"/>
      <c r="F42" s="22"/>
      <c r="G42" s="22"/>
      <c r="H42" s="131"/>
      <c r="I42" s="132"/>
      <c r="J42" s="133" t="s">
        <v>169</v>
      </c>
      <c r="K42" s="134">
        <f>COUNTIF(K4:K37,0)</f>
        <v>7</v>
      </c>
      <c r="O42" s="76">
        <f>COUNTIF(O4:O37,0)</f>
        <v>10</v>
      </c>
      <c r="Q42" s="146" t="s">
        <v>30</v>
      </c>
      <c r="R42" s="147"/>
      <c r="S42" s="63"/>
      <c r="T42" s="64"/>
      <c r="U42" s="148"/>
      <c r="V42" s="148"/>
      <c r="W42" s="24"/>
      <c r="X42" s="24"/>
    </row>
    <row r="43" spans="1:39" ht="17.25" customHeight="1" thickBot="1">
      <c r="A43" s="84" t="s">
        <v>50</v>
      </c>
      <c r="B43" s="22" t="s">
        <v>51</v>
      </c>
      <c r="E43" s="22"/>
      <c r="F43" s="22"/>
      <c r="G43" s="22"/>
      <c r="H43" s="35"/>
      <c r="I43" s="24"/>
      <c r="J43" s="24"/>
      <c r="Q43" s="149">
        <v>0</v>
      </c>
      <c r="R43" s="150"/>
      <c r="S43" s="63"/>
      <c r="T43" s="64"/>
      <c r="U43" s="144"/>
      <c r="V43" s="144"/>
      <c r="W43" s="24"/>
      <c r="X43" s="24"/>
    </row>
    <row r="44" spans="1:39" ht="17.25" customHeight="1" thickTop="1" thickBot="1">
      <c r="A44" s="84" t="s">
        <v>52</v>
      </c>
      <c r="B44" s="22" t="s">
        <v>53</v>
      </c>
      <c r="E44" s="89"/>
      <c r="F44" s="89"/>
      <c r="G44" s="89"/>
      <c r="H44" s="135"/>
      <c r="I44" s="133" t="s">
        <v>170</v>
      </c>
      <c r="J44" s="136">
        <v>6</v>
      </c>
      <c r="N44" s="137"/>
      <c r="O44" s="138" t="s">
        <v>171</v>
      </c>
      <c r="P44" s="139">
        <v>0</v>
      </c>
      <c r="Q44" s="65"/>
      <c r="R44" s="63"/>
      <c r="S44" s="63"/>
      <c r="T44" s="63"/>
      <c r="U44" s="63"/>
      <c r="V44" s="63"/>
    </row>
    <row r="45" spans="1:39" ht="17.25" customHeight="1" thickBot="1">
      <c r="A45" s="85"/>
      <c r="B45" s="86" t="s">
        <v>87</v>
      </c>
      <c r="E45" s="89"/>
      <c r="F45" s="89"/>
      <c r="G45" s="89"/>
      <c r="H45" s="35"/>
      <c r="I45" s="24"/>
      <c r="J45" s="24"/>
      <c r="Q45" s="146" t="s">
        <v>31</v>
      </c>
      <c r="R45" s="147"/>
      <c r="S45" s="63"/>
      <c r="T45" s="144"/>
      <c r="U45" s="144"/>
      <c r="V45" s="66"/>
      <c r="W45" s="24"/>
      <c r="X45" s="24"/>
    </row>
    <row r="46" spans="1:39" ht="17.25" customHeight="1" thickBot="1">
      <c r="A46" s="87"/>
      <c r="B46" s="86" t="s">
        <v>88</v>
      </c>
      <c r="E46" s="89"/>
      <c r="F46" s="89"/>
      <c r="G46" s="89"/>
      <c r="H46" s="35"/>
      <c r="I46" s="24"/>
      <c r="J46" s="24"/>
      <c r="Q46" s="142">
        <v>2</v>
      </c>
      <c r="R46" s="143"/>
      <c r="S46" s="63"/>
      <c r="T46" s="144"/>
      <c r="U46" s="144"/>
      <c r="V46" s="66"/>
      <c r="W46" s="24"/>
      <c r="X46" s="24"/>
    </row>
    <row r="47" spans="1:39" ht="17.25" customHeight="1" thickBot="1">
      <c r="A47" s="88" t="s">
        <v>47</v>
      </c>
      <c r="B47" s="89" t="s">
        <v>89</v>
      </c>
      <c r="C47" s="89"/>
      <c r="D47" s="89"/>
      <c r="E47" s="89"/>
      <c r="F47" s="89"/>
      <c r="G47" s="89"/>
      <c r="H47" s="35"/>
      <c r="I47" s="24"/>
      <c r="J47" s="24"/>
    </row>
    <row r="48" spans="1:39" ht="16.5" thickBot="1">
      <c r="A48" s="88" t="s">
        <v>54</v>
      </c>
      <c r="B48" s="89" t="s">
        <v>55</v>
      </c>
      <c r="C48" s="89"/>
      <c r="D48" s="89"/>
      <c r="E48" s="89"/>
      <c r="F48" s="89"/>
      <c r="G48" s="89"/>
      <c r="H48" s="35"/>
      <c r="I48" s="24"/>
      <c r="J48" s="24"/>
      <c r="Q48" s="146" t="s">
        <v>102</v>
      </c>
      <c r="R48" s="147"/>
      <c r="S48" s="63"/>
    </row>
    <row r="49" spans="1:19" ht="16.5" thickBot="1">
      <c r="A49" s="114" t="s">
        <v>90</v>
      </c>
      <c r="B49" s="89" t="s">
        <v>91</v>
      </c>
      <c r="C49" s="89"/>
      <c r="D49" s="89"/>
      <c r="E49" s="22"/>
      <c r="F49" s="22"/>
      <c r="G49" s="22"/>
      <c r="H49" s="35"/>
      <c r="I49" s="24"/>
      <c r="J49" s="24"/>
      <c r="Q49" s="142">
        <v>1</v>
      </c>
      <c r="R49" s="143"/>
      <c r="S49" s="63"/>
    </row>
    <row r="50" spans="1:19" ht="13.5" thickBot="1">
      <c r="A50" s="84" t="s">
        <v>27</v>
      </c>
      <c r="B50" s="89" t="s">
        <v>92</v>
      </c>
      <c r="C50" s="89"/>
      <c r="D50" s="89"/>
      <c r="E50" s="22"/>
      <c r="F50" s="22"/>
      <c r="G50" s="22"/>
      <c r="H50" s="35"/>
      <c r="I50" s="24"/>
      <c r="J50" s="24"/>
    </row>
    <row r="51" spans="1:19" ht="13.5" thickBot="1">
      <c r="A51" s="117" t="s">
        <v>28</v>
      </c>
      <c r="B51" s="89" t="s">
        <v>93</v>
      </c>
      <c r="C51" s="89"/>
      <c r="D51" s="89"/>
      <c r="E51" s="22"/>
      <c r="F51" s="22"/>
      <c r="G51" s="22"/>
      <c r="H51" s="35"/>
      <c r="I51" s="24"/>
      <c r="J51" s="24"/>
    </row>
    <row r="52" spans="1:19" ht="13.5" thickBot="1">
      <c r="A52" s="113" t="s">
        <v>46</v>
      </c>
      <c r="B52" s="22" t="s">
        <v>78</v>
      </c>
      <c r="J52" s="24"/>
    </row>
    <row r="53" spans="1:19" ht="13.5" thickBot="1">
      <c r="A53" s="84" t="s">
        <v>79</v>
      </c>
      <c r="B53" s="22" t="s">
        <v>80</v>
      </c>
      <c r="J53" s="24"/>
    </row>
    <row r="54" spans="1:19" ht="13.5" thickBot="1">
      <c r="A54" s="114" t="s">
        <v>56</v>
      </c>
      <c r="B54" s="22" t="s">
        <v>81</v>
      </c>
      <c r="J54" s="24"/>
    </row>
    <row r="55" spans="1:19" ht="13.5" thickBot="1">
      <c r="A55" s="115" t="s">
        <v>82</v>
      </c>
      <c r="B55" s="22" t="s">
        <v>83</v>
      </c>
      <c r="J55" s="24"/>
    </row>
    <row r="56" spans="1:19" ht="13.5" thickBot="1">
      <c r="A56" s="116" t="s">
        <v>84</v>
      </c>
      <c r="B56" s="22" t="s">
        <v>85</v>
      </c>
      <c r="J56" s="24"/>
    </row>
    <row r="57" spans="1:19" ht="13.5" thickBot="1">
      <c r="A57" s="119" t="s">
        <v>97</v>
      </c>
      <c r="B57" s="120" t="s">
        <v>98</v>
      </c>
      <c r="C57" s="121"/>
    </row>
  </sheetData>
  <sortState xmlns:xlrd2="http://schemas.microsoft.com/office/spreadsheetml/2017/richdata2" ref="A4:AC37">
    <sortCondition ref="E4:E37"/>
    <sortCondition ref="A4:A37"/>
  </sortState>
  <mergeCells count="16">
    <mergeCell ref="A2:H2"/>
    <mergeCell ref="Q46:R46"/>
    <mergeCell ref="T1:X1"/>
    <mergeCell ref="O2:X2"/>
    <mergeCell ref="Q48:R48"/>
    <mergeCell ref="O1:P1"/>
    <mergeCell ref="Q49:R49"/>
    <mergeCell ref="T46:U46"/>
    <mergeCell ref="T45:U45"/>
    <mergeCell ref="H40:J40"/>
    <mergeCell ref="Q42:R42"/>
    <mergeCell ref="U42:V42"/>
    <mergeCell ref="Q43:R43"/>
    <mergeCell ref="U43:V43"/>
    <mergeCell ref="Q45:R45"/>
    <mergeCell ref="O40:X40"/>
  </mergeCells>
  <phoneticPr fontId="5" type="noConversion"/>
  <conditionalFormatting sqref="B4:D37">
    <cfRule type="containsText" dxfId="23" priority="7" operator="containsText" text="S">
      <formula>NOT(ISERROR(SEARCH("S",B4)))</formula>
    </cfRule>
  </conditionalFormatting>
  <conditionalFormatting sqref="C4:D37">
    <cfRule type="containsText" dxfId="22" priority="6" operator="containsText" text="S">
      <formula>NOT(ISERROR(SEARCH("S",C4)))</formula>
    </cfRule>
  </conditionalFormatting>
  <conditionalFormatting sqref="G1:G1048576">
    <cfRule type="containsText" dxfId="21" priority="1" operator="containsText" text="Not Appointed">
      <formula>NOT(ISERROR(SEARCH("Not Appointed",G1)))</formula>
    </cfRule>
  </conditionalFormatting>
  <conditionalFormatting sqref="L4:L37">
    <cfRule type="cellIs" dxfId="20" priority="10" operator="greaterThan">
      <formula>0</formula>
    </cfRule>
  </conditionalFormatting>
  <conditionalFormatting sqref="L39">
    <cfRule type="cellIs" dxfId="19" priority="9" operator="greaterThan">
      <formula>0</formula>
    </cfRule>
  </conditionalFormatting>
  <conditionalFormatting sqref="M4:M37">
    <cfRule type="cellIs" dxfId="18" priority="8" operator="between">
      <formula>-1</formula>
      <formula>-30</formula>
    </cfRule>
  </conditionalFormatting>
  <conditionalFormatting sqref="N4:N37">
    <cfRule type="cellIs" dxfId="17" priority="11" operator="between">
      <formula>-5</formula>
      <formula>-0.01</formula>
    </cfRule>
    <cfRule type="cellIs" dxfId="16" priority="12" operator="between">
      <formula>0.01</formula>
      <formula>0.499</formula>
    </cfRule>
    <cfRule type="cellIs" dxfId="15" priority="13" operator="between">
      <formula>0.5</formula>
      <formula>0.999</formula>
    </cfRule>
    <cfRule type="cellIs" dxfId="14" priority="14" operator="between">
      <formula>1</formula>
      <formula>9</formula>
    </cfRule>
    <cfRule type="cellIs" priority="15" operator="between">
      <formula>0</formula>
      <formula>0</formula>
    </cfRule>
  </conditionalFormatting>
  <conditionalFormatting sqref="Q4:R37">
    <cfRule type="containsText" dxfId="13" priority="95" operator="containsText" text="x">
      <formula>NOT(ISERROR(SEARCH("x",Q4)))</formula>
    </cfRule>
    <cfRule type="containsBlanks" dxfId="12" priority="181">
      <formula>LEN(TRIM(Q4))=0</formula>
    </cfRule>
  </conditionalFormatting>
  <conditionalFormatting sqref="S4:S37">
    <cfRule type="containsText" dxfId="11" priority="18" operator="containsText" text="Y">
      <formula>NOT(ISERROR(SEARCH("Y",S4)))</formula>
    </cfRule>
    <cfRule type="containsText" dxfId="10" priority="19" operator="containsText" text="N">
      <formula>NOT(ISERROR(SEARCH("N",S4)))</formula>
    </cfRule>
    <cfRule type="containsText" dxfId="9" priority="20" operator="containsText" text="B">
      <formula>NOT(ISERROR(SEARCH("B",S4)))</formula>
    </cfRule>
  </conditionalFormatting>
  <conditionalFormatting sqref="T4:X37">
    <cfRule type="cellIs" dxfId="8" priority="21" operator="equal">
      <formula>"Yes"</formula>
    </cfRule>
    <cfRule type="cellIs" dxfId="7" priority="22" operator="equal">
      <formula>"No Record"</formula>
    </cfRule>
    <cfRule type="cellIs" dxfId="6" priority="23" operator="equal">
      <formula>"No"</formula>
    </cfRule>
  </conditionalFormatting>
  <conditionalFormatting sqref="X4:X37">
    <cfRule type="cellIs" dxfId="5" priority="3" operator="equal">
      <formula>"Pending"</formula>
    </cfRule>
    <cfRule type="cellIs" dxfId="4" priority="4" operator="equal">
      <formula>"Compliant"</formula>
    </cfRule>
    <cfRule type="cellIs" dxfId="3" priority="5" operator="equal">
      <formula>"Not Compliant"</formula>
    </cfRule>
  </conditionalFormatting>
  <conditionalFormatting sqref="Z4:AB37">
    <cfRule type="notContainsText" dxfId="2" priority="175" operator="notContains" text="x">
      <formula>ISERROR(SEARCH("x",Z4))</formula>
    </cfRule>
    <cfRule type="containsText" dxfId="1" priority="176" operator="containsText" text="x">
      <formula>NOT(ISERROR(SEARCH("x",Z4)))</formula>
    </cfRule>
  </conditionalFormatting>
  <conditionalFormatting sqref="AC4:AC37">
    <cfRule type="cellIs" dxfId="0" priority="2" operator="equal">
      <formula>1</formula>
    </cfRule>
  </conditionalFormatting>
  <printOptions horizontalCentered="1"/>
  <pageMargins left="0.25" right="0.25" top="0.75" bottom="0.5" header="0.25" footer="0.25"/>
  <pageSetup scale="47" fitToHeight="0" orientation="landscape" r:id="rId1"/>
  <headerFooter scaleWithDoc="0">
    <oddHeader>&amp;C&amp;"Arial,Bold"&amp;14Utah State Council, Knights of Columbus
Star Tracker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14"/>
  <sheetViews>
    <sheetView workbookViewId="0">
      <selection activeCell="J19" sqref="J19"/>
    </sheetView>
  </sheetViews>
  <sheetFormatPr defaultColWidth="8.85546875" defaultRowHeight="12.75"/>
  <cols>
    <col min="1" max="2" width="8.85546875" style="15"/>
    <col min="3" max="3" width="11.140625" style="15" customWidth="1"/>
    <col min="4" max="4" width="8.85546875" style="15"/>
    <col min="5" max="5" width="9.140625" style="82"/>
    <col min="6" max="6" width="11.28515625" style="15" bestFit="1" customWidth="1"/>
    <col min="7" max="7" width="12" style="104" bestFit="1" customWidth="1"/>
    <col min="8" max="8" width="9.42578125" style="101" customWidth="1"/>
    <col min="9" max="16384" width="8.85546875" style="15"/>
  </cols>
  <sheetData>
    <row r="1" spans="2:8" ht="43.9" customHeight="1">
      <c r="B1" s="67" t="s">
        <v>32</v>
      </c>
      <c r="C1" s="67" t="s">
        <v>33</v>
      </c>
      <c r="D1" s="67">
        <v>944</v>
      </c>
      <c r="E1" s="77" t="s">
        <v>13</v>
      </c>
      <c r="F1" s="99" t="s">
        <v>58</v>
      </c>
      <c r="G1" s="102" t="s">
        <v>59</v>
      </c>
      <c r="H1" s="100" t="s">
        <v>60</v>
      </c>
    </row>
    <row r="2" spans="2:8">
      <c r="B2" s="68" t="s">
        <v>34</v>
      </c>
      <c r="C2" s="92">
        <v>12</v>
      </c>
      <c r="D2" s="79">
        <v>2</v>
      </c>
      <c r="E2" s="90">
        <v>12</v>
      </c>
      <c r="F2" s="79">
        <v>10</v>
      </c>
      <c r="G2" s="103">
        <v>7</v>
      </c>
      <c r="H2" s="97">
        <v>1.7142857142857142</v>
      </c>
    </row>
    <row r="3" spans="2:8">
      <c r="B3" s="68" t="s">
        <v>35</v>
      </c>
      <c r="C3" s="92">
        <v>5</v>
      </c>
      <c r="D3" s="79">
        <v>3</v>
      </c>
      <c r="E3" s="90">
        <v>25</v>
      </c>
      <c r="F3" s="79">
        <v>25</v>
      </c>
      <c r="G3" s="103">
        <v>18</v>
      </c>
      <c r="H3" s="97">
        <v>1.3888888888888888</v>
      </c>
    </row>
    <row r="4" spans="2:8">
      <c r="B4" s="68" t="s">
        <v>36</v>
      </c>
      <c r="C4" s="79">
        <v>6</v>
      </c>
      <c r="D4" s="79">
        <v>3</v>
      </c>
      <c r="E4" s="90">
        <v>14</v>
      </c>
      <c r="F4" s="79">
        <v>16</v>
      </c>
      <c r="G4" s="79">
        <v>11</v>
      </c>
      <c r="H4" s="97">
        <v>1.2727272727272727</v>
      </c>
    </row>
    <row r="5" spans="2:8">
      <c r="B5" s="68" t="s">
        <v>37</v>
      </c>
      <c r="C5" s="79">
        <v>4</v>
      </c>
      <c r="D5" s="79">
        <v>3</v>
      </c>
      <c r="E5" s="90">
        <v>10</v>
      </c>
      <c r="F5" s="79">
        <v>15</v>
      </c>
      <c r="G5" s="79">
        <v>11</v>
      </c>
      <c r="H5" s="97">
        <v>0.90909090909090906</v>
      </c>
    </row>
    <row r="6" spans="2:8">
      <c r="B6" s="68" t="s">
        <v>38</v>
      </c>
      <c r="C6" s="92">
        <v>1</v>
      </c>
      <c r="D6" s="79">
        <v>3</v>
      </c>
      <c r="E6" s="90">
        <v>9</v>
      </c>
      <c r="F6" s="79">
        <v>15</v>
      </c>
      <c r="G6" s="103">
        <v>11</v>
      </c>
      <c r="H6" s="97">
        <v>0.81818181818181823</v>
      </c>
    </row>
    <row r="7" spans="2:8">
      <c r="B7" s="68" t="s">
        <v>39</v>
      </c>
      <c r="C7" s="92">
        <v>2</v>
      </c>
      <c r="D7" s="79">
        <v>3</v>
      </c>
      <c r="E7" s="90">
        <v>10</v>
      </c>
      <c r="F7" s="79">
        <v>18</v>
      </c>
      <c r="G7" s="103">
        <v>13</v>
      </c>
      <c r="H7" s="97">
        <v>0.76923076923076927</v>
      </c>
    </row>
    <row r="8" spans="2:8">
      <c r="B8" s="68" t="s">
        <v>40</v>
      </c>
      <c r="C8" s="92">
        <v>10</v>
      </c>
      <c r="D8" s="79">
        <v>2</v>
      </c>
      <c r="E8" s="90">
        <v>5</v>
      </c>
      <c r="F8" s="79">
        <v>10</v>
      </c>
      <c r="G8" s="103">
        <v>7</v>
      </c>
      <c r="H8" s="97">
        <v>0.7142857142857143</v>
      </c>
    </row>
    <row r="9" spans="2:8">
      <c r="B9" s="68" t="s">
        <v>41</v>
      </c>
      <c r="C9" s="92">
        <v>3</v>
      </c>
      <c r="D9" s="79">
        <v>3</v>
      </c>
      <c r="E9" s="90">
        <v>9</v>
      </c>
      <c r="F9" s="79">
        <v>19</v>
      </c>
      <c r="G9" s="103">
        <v>13</v>
      </c>
      <c r="H9" s="97">
        <v>0.69230769230769229</v>
      </c>
    </row>
    <row r="10" spans="2:8">
      <c r="B10" s="68" t="s">
        <v>42</v>
      </c>
      <c r="C10" s="125">
        <v>7</v>
      </c>
      <c r="D10" s="79">
        <v>2</v>
      </c>
      <c r="E10" s="90">
        <v>8</v>
      </c>
      <c r="F10" s="79">
        <v>17</v>
      </c>
      <c r="G10" s="103">
        <v>12</v>
      </c>
      <c r="H10" s="97">
        <v>0.66666666666666663</v>
      </c>
    </row>
    <row r="11" spans="2:8">
      <c r="B11" s="68" t="s">
        <v>43</v>
      </c>
      <c r="C11" s="92">
        <v>9</v>
      </c>
      <c r="D11" s="79">
        <v>3</v>
      </c>
      <c r="E11" s="90">
        <v>7</v>
      </c>
      <c r="F11" s="79">
        <v>15</v>
      </c>
      <c r="G11" s="103">
        <v>11</v>
      </c>
      <c r="H11" s="97">
        <v>0.63636363636363635</v>
      </c>
    </row>
    <row r="12" spans="2:8">
      <c r="B12" s="68" t="s">
        <v>44</v>
      </c>
      <c r="C12" s="92">
        <v>11</v>
      </c>
      <c r="D12" s="79">
        <v>2</v>
      </c>
      <c r="E12" s="90">
        <v>3</v>
      </c>
      <c r="F12" s="79">
        <v>11</v>
      </c>
      <c r="G12" s="103">
        <v>8</v>
      </c>
      <c r="H12" s="97">
        <v>0.375</v>
      </c>
    </row>
    <row r="13" spans="2:8">
      <c r="B13" s="79" t="s">
        <v>61</v>
      </c>
      <c r="C13" s="92">
        <v>8</v>
      </c>
      <c r="D13" s="79">
        <v>3</v>
      </c>
      <c r="E13" s="90">
        <v>1</v>
      </c>
      <c r="F13" s="79">
        <v>15</v>
      </c>
      <c r="G13" s="103">
        <v>11</v>
      </c>
      <c r="H13" s="97">
        <v>9.0909090909090912E-2</v>
      </c>
    </row>
    <row r="14" spans="2:8">
      <c r="B14" s="79" t="s">
        <v>76</v>
      </c>
      <c r="C14" s="92">
        <v>13</v>
      </c>
      <c r="D14" s="79">
        <v>2</v>
      </c>
      <c r="E14" s="90">
        <v>0</v>
      </c>
      <c r="F14" s="79">
        <v>10</v>
      </c>
      <c r="G14" s="103">
        <v>7</v>
      </c>
      <c r="H14" s="97">
        <v>0</v>
      </c>
    </row>
  </sheetData>
  <sortState xmlns:xlrd2="http://schemas.microsoft.com/office/spreadsheetml/2017/richdata2" ref="C2:H14">
    <sortCondition descending="1" ref="H2:H14"/>
  </sortState>
  <phoneticPr fontId="27" type="noConversion"/>
  <printOptions horizontalCentered="1"/>
  <pageMargins left="0.25" right="0.25" top="0.75" bottom="0.5" header="0.25" footer="0.25"/>
  <pageSetup fitToHeight="0" orientation="landscape" horizontalDpi="1200" verticalDpi="1200" r:id="rId1"/>
  <headerFooter scaleWithDoc="0">
    <oddHeader>&amp;C&amp;"Arial,Bold"&amp;14Utah State Council, Knights of Columbus
Star Tracker, Fraternal Year 2022-2023</oddHead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14"/>
  <sheetViews>
    <sheetView workbookViewId="0">
      <selection activeCell="I34" sqref="I34:I35"/>
    </sheetView>
  </sheetViews>
  <sheetFormatPr defaultColWidth="9.140625" defaultRowHeight="12.75"/>
  <cols>
    <col min="1" max="2" width="9.140625" style="15"/>
    <col min="3" max="3" width="10.5703125" style="15" customWidth="1"/>
    <col min="4" max="5" width="9.140625" style="15"/>
    <col min="6" max="6" width="9.140625" style="82" customWidth="1"/>
    <col min="7" max="7" width="9.140625" style="82"/>
    <col min="8" max="8" width="11.28515625" style="15" bestFit="1" customWidth="1"/>
    <col min="9" max="16384" width="9.140625" style="15"/>
  </cols>
  <sheetData>
    <row r="1" spans="2:8" ht="38.25">
      <c r="B1" s="67" t="s">
        <v>32</v>
      </c>
      <c r="C1" s="67" t="s">
        <v>33</v>
      </c>
      <c r="D1" s="67">
        <v>944</v>
      </c>
      <c r="E1" s="67" t="s">
        <v>13</v>
      </c>
      <c r="F1" s="98" t="s">
        <v>58</v>
      </c>
      <c r="G1" s="98" t="s">
        <v>59</v>
      </c>
      <c r="H1" s="99" t="s">
        <v>60</v>
      </c>
    </row>
    <row r="2" spans="2:8">
      <c r="B2" s="68" t="s">
        <v>34</v>
      </c>
      <c r="C2" s="92">
        <v>1</v>
      </c>
      <c r="D2" s="92">
        <f>SUMIF('Council Numbers by District'!E$4:E$37,'District Leaderboard Formula'!C2,'Council Numbers by District'!AC$4:AC$37)</f>
        <v>3</v>
      </c>
      <c r="E2" s="79">
        <f>SUMIF('Council Numbers by District'!E$4:E$37,'District Leaderboard Formula'!$C2,'Council Numbers by District'!K$4:K$37)</f>
        <v>9</v>
      </c>
      <c r="F2" s="90">
        <f>SUMIF('Council Numbers by District'!E$4:E$37,'District Leaderboard Formula'!$C2,'Council Numbers by District'!J$4:J$37)</f>
        <v>15</v>
      </c>
      <c r="G2" s="90">
        <f>ROUND(F2*0.7,0)</f>
        <v>11</v>
      </c>
      <c r="H2" s="81">
        <f>E2/G2</f>
        <v>0.81818181818181823</v>
      </c>
    </row>
    <row r="3" spans="2:8">
      <c r="B3" s="68" t="s">
        <v>35</v>
      </c>
      <c r="C3" s="92">
        <v>2</v>
      </c>
      <c r="D3" s="92">
        <f>SUMIF('Council Numbers by District'!E$4:E$37,'District Leaderboard Formula'!C3,'Council Numbers by District'!AC$4:AC$37)</f>
        <v>3</v>
      </c>
      <c r="E3" s="79">
        <f>SUMIF('Council Numbers by District'!E$4:E$37,'District Leaderboard Formula'!$C3,'Council Numbers by District'!K$4:K$37)</f>
        <v>10</v>
      </c>
      <c r="F3" s="90">
        <f>SUMIF('Council Numbers by District'!E$4:E$37,'District Leaderboard Formula'!$C3,'Council Numbers by District'!J$4:J$37)</f>
        <v>18</v>
      </c>
      <c r="G3" s="90">
        <f t="shared" ref="G3:G13" si="0">ROUND(F3*0.7,0)</f>
        <v>13</v>
      </c>
      <c r="H3" s="81">
        <f t="shared" ref="H3:H12" si="1">E3/G3</f>
        <v>0.76923076923076927</v>
      </c>
    </row>
    <row r="4" spans="2:8">
      <c r="B4" s="68" t="s">
        <v>36</v>
      </c>
      <c r="C4" s="92">
        <v>3</v>
      </c>
      <c r="D4" s="92">
        <f>SUMIF('Council Numbers by District'!E$4:E$37,'District Leaderboard Formula'!C4,'Council Numbers by District'!AC$4:AC$37)</f>
        <v>3</v>
      </c>
      <c r="E4" s="79">
        <f>SUMIF('Council Numbers by District'!E$4:E$37,'District Leaderboard Formula'!$C4,'Council Numbers by District'!K$4:K$37)</f>
        <v>9</v>
      </c>
      <c r="F4" s="90">
        <f>SUMIF('Council Numbers by District'!E$4:E$37,'District Leaderboard Formula'!$C4,'Council Numbers by District'!J$4:J$37)</f>
        <v>19</v>
      </c>
      <c r="G4" s="90">
        <f t="shared" si="0"/>
        <v>13</v>
      </c>
      <c r="H4" s="81">
        <f t="shared" si="1"/>
        <v>0.69230769230769229</v>
      </c>
    </row>
    <row r="5" spans="2:8">
      <c r="B5" s="68" t="s">
        <v>37</v>
      </c>
      <c r="C5" s="92">
        <v>4</v>
      </c>
      <c r="D5" s="92">
        <f>SUMIF('Council Numbers by District'!E$4:E$37,'District Leaderboard Formula'!C5,'Council Numbers by District'!AC$4:AC$37)</f>
        <v>3</v>
      </c>
      <c r="E5" s="79">
        <f>SUMIF('Council Numbers by District'!E$4:E$37,'District Leaderboard Formula'!$C5,'Council Numbers by District'!K$4:K$37)</f>
        <v>10</v>
      </c>
      <c r="F5" s="90">
        <f>SUMIF('Council Numbers by District'!E$4:E$37,'District Leaderboard Formula'!$C5,'Council Numbers by District'!J$4:J$37)</f>
        <v>15</v>
      </c>
      <c r="G5" s="90">
        <f t="shared" si="0"/>
        <v>11</v>
      </c>
      <c r="H5" s="81">
        <f t="shared" si="1"/>
        <v>0.90909090909090906</v>
      </c>
    </row>
    <row r="6" spans="2:8">
      <c r="B6" s="68" t="s">
        <v>38</v>
      </c>
      <c r="C6" s="92">
        <v>5</v>
      </c>
      <c r="D6" s="92">
        <f>SUMIF('Council Numbers by District'!E$4:E$37,'District Leaderboard Formula'!C6,'Council Numbers by District'!AC$4:AC$37)</f>
        <v>3</v>
      </c>
      <c r="E6" s="79">
        <f>SUMIF('Council Numbers by District'!E$4:E$37,'District Leaderboard Formula'!$C6,'Council Numbers by District'!K$4:K$37)</f>
        <v>25</v>
      </c>
      <c r="F6" s="90">
        <f>SUMIF('Council Numbers by District'!E$4:E$37,'District Leaderboard Formula'!$C6,'Council Numbers by District'!J$4:J$37)</f>
        <v>25</v>
      </c>
      <c r="G6" s="90">
        <f t="shared" si="0"/>
        <v>18</v>
      </c>
      <c r="H6" s="81">
        <f t="shared" si="1"/>
        <v>1.3888888888888888</v>
      </c>
    </row>
    <row r="7" spans="2:8">
      <c r="B7" s="68" t="s">
        <v>39</v>
      </c>
      <c r="C7" s="92">
        <v>6</v>
      </c>
      <c r="D7" s="92">
        <f>SUMIF('Council Numbers by District'!E$4:E$37,'District Leaderboard Formula'!C7,'Council Numbers by District'!AC$4:AC$37)</f>
        <v>3</v>
      </c>
      <c r="E7" s="79">
        <f>SUMIF('Council Numbers by District'!E$4:E$37,'District Leaderboard Formula'!$C7,'Council Numbers by District'!K$4:K$37)</f>
        <v>14</v>
      </c>
      <c r="F7" s="90">
        <f>SUMIF('Council Numbers by District'!E$4:E$37,'District Leaderboard Formula'!$C7,'Council Numbers by District'!J$4:J$37)</f>
        <v>16</v>
      </c>
      <c r="G7" s="90">
        <f t="shared" si="0"/>
        <v>11</v>
      </c>
      <c r="H7" s="81">
        <f t="shared" si="1"/>
        <v>1.2727272727272727</v>
      </c>
    </row>
    <row r="8" spans="2:8">
      <c r="B8" s="68" t="s">
        <v>40</v>
      </c>
      <c r="C8" s="92">
        <v>7</v>
      </c>
      <c r="D8" s="92">
        <f>SUMIF('Council Numbers by District'!E$4:E$37,'District Leaderboard Formula'!C8,'Council Numbers by District'!AC$4:AC$37)</f>
        <v>2</v>
      </c>
      <c r="E8" s="79">
        <f>SUMIF('Council Numbers by District'!E$4:E$37,'District Leaderboard Formula'!$C8,'Council Numbers by District'!K$4:K$37)</f>
        <v>8</v>
      </c>
      <c r="F8" s="90">
        <f>SUMIF('Council Numbers by District'!E$4:E$37,'District Leaderboard Formula'!$C8,'Council Numbers by District'!J$4:J$37)</f>
        <v>17</v>
      </c>
      <c r="G8" s="90">
        <f t="shared" si="0"/>
        <v>12</v>
      </c>
      <c r="H8" s="81">
        <f t="shared" si="1"/>
        <v>0.66666666666666663</v>
      </c>
    </row>
    <row r="9" spans="2:8">
      <c r="B9" s="68" t="s">
        <v>41</v>
      </c>
      <c r="C9" s="92">
        <v>8</v>
      </c>
      <c r="D9" s="92">
        <f>SUMIF('Council Numbers by District'!E$4:E$37,'District Leaderboard Formula'!C9,'Council Numbers by District'!AC$4:AC$37)</f>
        <v>3</v>
      </c>
      <c r="E9" s="79">
        <f>SUMIF('Council Numbers by District'!E$4:E$37,'District Leaderboard Formula'!$C9,'Council Numbers by District'!K$4:K$37)</f>
        <v>1</v>
      </c>
      <c r="F9" s="90">
        <f>SUMIF('Council Numbers by District'!E$4:E$37,'District Leaderboard Formula'!$C9,'Council Numbers by District'!J$4:J$37)</f>
        <v>15</v>
      </c>
      <c r="G9" s="90">
        <f t="shared" si="0"/>
        <v>11</v>
      </c>
      <c r="H9" s="81">
        <f t="shared" si="1"/>
        <v>9.0909090909090912E-2</v>
      </c>
    </row>
    <row r="10" spans="2:8">
      <c r="B10" s="68" t="s">
        <v>42</v>
      </c>
      <c r="C10" s="92">
        <v>9</v>
      </c>
      <c r="D10" s="92">
        <f>SUMIF('Council Numbers by District'!E$4:E$37,'District Leaderboard Formula'!C10,'Council Numbers by District'!AC$4:AC$37)</f>
        <v>3</v>
      </c>
      <c r="E10" s="79">
        <f>SUMIF('Council Numbers by District'!E$4:E$37,'District Leaderboard Formula'!$C10,'Council Numbers by District'!K$4:K$37)</f>
        <v>7</v>
      </c>
      <c r="F10" s="90">
        <f>SUMIF('Council Numbers by District'!E$4:E$37,'District Leaderboard Formula'!$C10,'Council Numbers by District'!J$4:J$37)</f>
        <v>15</v>
      </c>
      <c r="G10" s="90">
        <f t="shared" si="0"/>
        <v>11</v>
      </c>
      <c r="H10" s="81">
        <f t="shared" si="1"/>
        <v>0.63636363636363635</v>
      </c>
    </row>
    <row r="11" spans="2:8">
      <c r="B11" s="68" t="s">
        <v>43</v>
      </c>
      <c r="C11" s="92">
        <v>10</v>
      </c>
      <c r="D11" s="92">
        <f>SUMIF('Council Numbers by District'!E$4:E$37,'District Leaderboard Formula'!C11,'Council Numbers by District'!AC$4:AC$37)</f>
        <v>2</v>
      </c>
      <c r="E11" s="79">
        <f>SUMIF('Council Numbers by District'!E$4:E$37,'District Leaderboard Formula'!$C11,'Council Numbers by District'!K$4:K$37)</f>
        <v>5</v>
      </c>
      <c r="F11" s="90">
        <f>SUMIF('Council Numbers by District'!E$4:E$37,'District Leaderboard Formula'!$C11,'Council Numbers by District'!J$4:J$37)</f>
        <v>10</v>
      </c>
      <c r="G11" s="90">
        <f t="shared" si="0"/>
        <v>7</v>
      </c>
      <c r="H11" s="81">
        <f t="shared" si="1"/>
        <v>0.7142857142857143</v>
      </c>
    </row>
    <row r="12" spans="2:8">
      <c r="B12" s="68" t="s">
        <v>44</v>
      </c>
      <c r="C12" s="92">
        <v>11</v>
      </c>
      <c r="D12" s="92">
        <f>SUMIF('Council Numbers by District'!E$4:E$37,'District Leaderboard Formula'!C12,'Council Numbers by District'!AC$4:AC$37)</f>
        <v>2</v>
      </c>
      <c r="E12" s="79">
        <f>SUMIF('Council Numbers by District'!E$4:E$37,'District Leaderboard Formula'!$C12,'Council Numbers by District'!K$4:K$37)</f>
        <v>3</v>
      </c>
      <c r="F12" s="90">
        <f>SUMIF('Council Numbers by District'!E$4:E$37,'District Leaderboard Formula'!$C12,'Council Numbers by District'!J$4:J$37)</f>
        <v>11</v>
      </c>
      <c r="G12" s="90">
        <f t="shared" si="0"/>
        <v>8</v>
      </c>
      <c r="H12" s="81">
        <f t="shared" si="1"/>
        <v>0.375</v>
      </c>
    </row>
    <row r="13" spans="2:8">
      <c r="B13" s="79" t="s">
        <v>61</v>
      </c>
      <c r="C13" s="92">
        <v>12</v>
      </c>
      <c r="D13" s="92">
        <f>SUMIF('Council Numbers by District'!E$4:E$37,'District Leaderboard Formula'!C13,'Council Numbers by District'!AC$4:AC$37)</f>
        <v>2</v>
      </c>
      <c r="E13" s="79">
        <f>SUMIF('Council Numbers by District'!E$4:E$37,'District Leaderboard Formula'!$C13,'Council Numbers by District'!K$4:K$37)</f>
        <v>12</v>
      </c>
      <c r="F13" s="90">
        <f>SUMIF('Council Numbers by District'!E$4:E$37,'District Leaderboard Formula'!$C13,'Council Numbers by District'!J$4:J$37)</f>
        <v>10</v>
      </c>
      <c r="G13" s="90">
        <f t="shared" si="0"/>
        <v>7</v>
      </c>
      <c r="H13" s="81">
        <f t="shared" ref="H13" si="2">E13/G13</f>
        <v>1.7142857142857142</v>
      </c>
    </row>
    <row r="14" spans="2:8">
      <c r="B14" s="79" t="s">
        <v>76</v>
      </c>
      <c r="C14" s="92">
        <v>13</v>
      </c>
      <c r="D14" s="92">
        <f>SUMIF('Council Numbers by District'!E$4:E$37,'District Leaderboard Formula'!C14,'Council Numbers by District'!AC$4:AC$37)</f>
        <v>2</v>
      </c>
      <c r="E14" s="79">
        <f>SUMIF('Council Numbers by District'!E$4:E$37,'District Leaderboard Formula'!$C14,'Council Numbers by District'!K$4:K$37)</f>
        <v>0</v>
      </c>
      <c r="F14" s="90">
        <f>SUMIF('Council Numbers by District'!E$4:E$37,'District Leaderboard Formula'!$C14,'Council Numbers by District'!J$4:J$37)</f>
        <v>10</v>
      </c>
      <c r="G14" s="90">
        <f t="shared" ref="G14" si="3">ROUND(F14*0.7,0)</f>
        <v>7</v>
      </c>
      <c r="H14" s="81">
        <f t="shared" ref="H14" si="4">E14/G14</f>
        <v>0</v>
      </c>
    </row>
  </sheetData>
  <phoneticPr fontId="27" type="noConversion"/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Council Numbers by District</vt:lpstr>
      <vt:lpstr>District Leaderboard</vt:lpstr>
      <vt:lpstr>District Leaderboard Formula</vt:lpstr>
      <vt:lpstr>'Council Numbers by District'!Print_Area</vt:lpstr>
      <vt:lpstr>'Council Numbers by District'!Print_Titles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J. White</dc:creator>
  <cp:lastModifiedBy>Karl VanMaren</cp:lastModifiedBy>
  <cp:lastPrinted>2022-09-07T13:21:31Z</cp:lastPrinted>
  <dcterms:created xsi:type="dcterms:W3CDTF">2007-09-13T21:46:51Z</dcterms:created>
  <dcterms:modified xsi:type="dcterms:W3CDTF">2025-01-07T22:17:31Z</dcterms:modified>
</cp:coreProperties>
</file>